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885" tabRatio="779" firstSheet="2" activeTab="2"/>
  </bookViews>
  <sheets>
    <sheet name="0000" sheetId="1" state="veryHidden" r:id="rId1"/>
    <sheet name="1000" sheetId="2" state="veryHidden" r:id="rId2"/>
    <sheet name="7 cīņa U18 jauniesiem" sheetId="3" r:id="rId3"/>
  </sheets>
  <definedNames/>
  <calcPr fullCalcOnLoad="1"/>
</workbook>
</file>

<file path=xl/sharedStrings.xml><?xml version="1.0" encoding="utf-8"?>
<sst xmlns="http://schemas.openxmlformats.org/spreadsheetml/2006/main" count="107" uniqueCount="80">
  <si>
    <t>T/L</t>
  </si>
  <si>
    <t>Lode</t>
  </si>
  <si>
    <t>A/l</t>
  </si>
  <si>
    <t>K/L</t>
  </si>
  <si>
    <t>60 m</t>
  </si>
  <si>
    <t>60 m/b</t>
  </si>
  <si>
    <t>1000 m</t>
  </si>
  <si>
    <t>LATVIJAS ZIEMAS ČEMPIONĀTS DAUDZCĪŅĀS</t>
  </si>
  <si>
    <t>Rīga, RSM</t>
  </si>
  <si>
    <t>Bauskas nov. BJSS</t>
  </si>
  <si>
    <t>Madonas BJSS</t>
  </si>
  <si>
    <t>BJC "Laimīte"</t>
  </si>
  <si>
    <t>24. - 25.01.2015</t>
  </si>
  <si>
    <t>Septiņcīņa U18 jauniešiem</t>
  </si>
  <si>
    <t>Rūmnieks Fēlikss</t>
  </si>
  <si>
    <t>10.01.98.</t>
  </si>
  <si>
    <t>Ventspils SS "Spars"</t>
  </si>
  <si>
    <t>Bobovs Vladislavs</t>
  </si>
  <si>
    <t>28.08.99.</t>
  </si>
  <si>
    <t>Valmieras BSS</t>
  </si>
  <si>
    <t>14.12.98.</t>
  </si>
  <si>
    <t>16.05.99.</t>
  </si>
  <si>
    <t>Rande Nauris</t>
  </si>
  <si>
    <t>05.02.99.</t>
  </si>
  <si>
    <t>Ventspils nov. BJSS</t>
  </si>
  <si>
    <t>Apinis Reno</t>
  </si>
  <si>
    <t>29.08.98.</t>
  </si>
  <si>
    <t>MSĢ/Madonas BJSS</t>
  </si>
  <si>
    <t>Kaufmanis Dāvis</t>
  </si>
  <si>
    <t>16.04.98.</t>
  </si>
  <si>
    <t>MSĢ/Bauskas nov. BJSS</t>
  </si>
  <si>
    <t>Juška Rihards</t>
  </si>
  <si>
    <t>27.04.99.</t>
  </si>
  <si>
    <t>17.06.98.</t>
  </si>
  <si>
    <t>Talsu nov. SS</t>
  </si>
  <si>
    <t>Jonaitis Raivis</t>
  </si>
  <si>
    <t>16.11.99.</t>
  </si>
  <si>
    <t>Liepājas SpSpS</t>
  </si>
  <si>
    <t>Jakovļevs Kristiāns</t>
  </si>
  <si>
    <t>23.04.99.</t>
  </si>
  <si>
    <t>Vilde Edvīns</t>
  </si>
  <si>
    <t>06.06.99.</t>
  </si>
  <si>
    <t>Bērziņš Vairis</t>
  </si>
  <si>
    <t>08.02.98.</t>
  </si>
  <si>
    <t>Šteinbergs Marks</t>
  </si>
  <si>
    <t>07.04.99.</t>
  </si>
  <si>
    <t>Šibins Dāvis Kristiāns</t>
  </si>
  <si>
    <t>06.01.99.</t>
  </si>
  <si>
    <t>Samauskis Niks</t>
  </si>
  <si>
    <t>02.04.99.</t>
  </si>
  <si>
    <t>Kuldīgas nov. SS</t>
  </si>
  <si>
    <t>Kutra Dāvids</t>
  </si>
  <si>
    <t>22.04.99.</t>
  </si>
  <si>
    <t>Ladusāns Haralds</t>
  </si>
  <si>
    <t>30.08.99.</t>
  </si>
  <si>
    <t>Lazdiņš Einārs</t>
  </si>
  <si>
    <t>12.11.99.</t>
  </si>
  <si>
    <t>Gļauda Roberts</t>
  </si>
  <si>
    <t>17.04.99.</t>
  </si>
  <si>
    <t>Beļaunieks Krišjānis</t>
  </si>
  <si>
    <t>10.07.98.</t>
  </si>
  <si>
    <t>J.Petrovičš.A.Kronbergs</t>
  </si>
  <si>
    <t>A.Dogadovs</t>
  </si>
  <si>
    <t>P.Karlivāns</t>
  </si>
  <si>
    <t>A.Čaklis</t>
  </si>
  <si>
    <t>A Eikens,A Krauklīte</t>
  </si>
  <si>
    <t>A Eikens,A Indriksone</t>
  </si>
  <si>
    <t xml:space="preserve">A Eikens, A Krauklīte </t>
  </si>
  <si>
    <t>A.Jansons</t>
  </si>
  <si>
    <t>D.Stumbre</t>
  </si>
  <si>
    <t>L. Haritonovs</t>
  </si>
  <si>
    <t>I.Stukule</t>
  </si>
  <si>
    <t>R.Maķevics</t>
  </si>
  <si>
    <t>A. Indriksone</t>
  </si>
  <si>
    <t>L.Līcīte, A.Krauklīte</t>
  </si>
  <si>
    <t>Sniedze Harijs</t>
  </si>
  <si>
    <t>Meļnikonis Krišs</t>
  </si>
  <si>
    <t>Oskerko Miks</t>
  </si>
  <si>
    <t>nest.</t>
  </si>
  <si>
    <t>bez rez.</t>
  </si>
</sst>
</file>

<file path=xl/styles.xml><?xml version="1.0" encoding="utf-8"?>
<styleSheet xmlns="http://schemas.openxmlformats.org/spreadsheetml/2006/main">
  <numFmts count="4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0.0"/>
    <numFmt numFmtId="179" formatCode="h:mm:ss;@"/>
    <numFmt numFmtId="180" formatCode="_-&quot;IRL&quot;* #,##0_-;\-&quot;IRL&quot;* #,##0_-;_-&quot;IRL&quot;* &quot;-&quot;_-;_-@_-"/>
    <numFmt numFmtId="181" formatCode="_-&quot;IRL&quot;* #,##0.00_-;\-&quot;IRL&quot;* #,##0.00_-;_-&quot;IRL&quot;* &quot;-&quot;??_-;_-@_-"/>
    <numFmt numFmtId="182" formatCode="#,##0;\-#,##0;&quot;-&quot;"/>
    <numFmt numFmtId="183" formatCode="#,##0.00;\-#,##0.00;&quot;-&quot;"/>
    <numFmt numFmtId="184" formatCode="#,##0%;\-#,##0%;&quot;- &quot;"/>
    <numFmt numFmtId="185" formatCode="#,##0.0%;\-#,##0.0%;&quot;- &quot;"/>
    <numFmt numFmtId="186" formatCode="#,##0.00%;\-#,##0.00%;&quot;- &quot;"/>
    <numFmt numFmtId="187" formatCode="#,##0.0;\-#,##0.0;&quot;-&quot;"/>
    <numFmt numFmtId="188" formatCode="\ \ @"/>
    <numFmt numFmtId="189" formatCode="\ \ \ \ @"/>
    <numFmt numFmtId="190" formatCode="[Red]0%;[Red]\(0%\)"/>
    <numFmt numFmtId="191" formatCode="0%;\(0%\)"/>
    <numFmt numFmtId="192" formatCode="mm:ss.00"/>
    <numFmt numFmtId="193" formatCode="dd\.mm\.yy"/>
    <numFmt numFmtId="194" formatCode="dd/mm/yy"/>
    <numFmt numFmtId="195" formatCode="&quot;Jā&quot;;&quot;Jā&quot;;&quot;Nē&quot;"/>
    <numFmt numFmtId="196" formatCode="&quot;Patiess&quot;;&quot;Patiess&quot;;&quot;Aplams&quot;"/>
    <numFmt numFmtId="197" formatCode="&quot;Ieslēgts&quot;;&quot;Ieslēgts&quot;;&quot;Izslēgts&quot;"/>
    <numFmt numFmtId="198" formatCode="[$€-2]\ #\ ##,000_);[Red]\([$€-2]\ #\ ##,000\)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color indexed="9"/>
      <name val="Arial"/>
      <family val="2"/>
    </font>
    <font>
      <i/>
      <sz val="11"/>
      <name val="Arial"/>
      <family val="2"/>
    </font>
    <font>
      <i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182" fontId="3" fillId="0" borderId="0" applyFill="0" applyBorder="0" applyAlignment="0">
      <protection/>
    </xf>
    <xf numFmtId="183" fontId="3" fillId="0" borderId="0" applyFill="0" applyBorder="0" applyAlignment="0">
      <protection/>
    </xf>
    <xf numFmtId="184" fontId="3" fillId="0" borderId="0" applyFill="0" applyBorder="0" applyAlignment="0">
      <protection/>
    </xf>
    <xf numFmtId="185" fontId="3" fillId="0" borderId="0" applyFill="0" applyBorder="0" applyAlignment="0">
      <protection/>
    </xf>
    <xf numFmtId="186" fontId="3" fillId="0" borderId="0" applyFill="0" applyBorder="0" applyAlignment="0">
      <protection/>
    </xf>
    <xf numFmtId="182" fontId="3" fillId="0" borderId="0" applyFill="0" applyBorder="0" applyAlignment="0">
      <protection/>
    </xf>
    <xf numFmtId="187" fontId="3" fillId="0" borderId="0" applyFill="0" applyBorder="0" applyAlignment="0">
      <protection/>
    </xf>
    <xf numFmtId="183" fontId="3" fillId="0" borderId="0" applyFill="0" applyBorder="0" applyAlignment="0">
      <protection/>
    </xf>
    <xf numFmtId="0" fontId="44" fillId="27" borderId="1" applyNumberFormat="0" applyAlignment="0" applyProtection="0"/>
    <xf numFmtId="0" fontId="45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4" fontId="3" fillId="0" borderId="0" applyFill="0" applyBorder="0" applyAlignment="0"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6" fillId="0" borderId="0" applyFill="0" applyBorder="0" applyAlignment="0">
      <protection/>
    </xf>
    <xf numFmtId="183" fontId="6" fillId="0" borderId="0" applyFill="0" applyBorder="0" applyAlignment="0">
      <protection/>
    </xf>
    <xf numFmtId="182" fontId="6" fillId="0" borderId="0" applyFill="0" applyBorder="0" applyAlignment="0">
      <protection/>
    </xf>
    <xf numFmtId="187" fontId="6" fillId="0" borderId="0" applyFill="0" applyBorder="0" applyAlignment="0">
      <protection/>
    </xf>
    <xf numFmtId="183" fontId="6" fillId="0" borderId="0" applyFill="0" applyBorder="0" applyAlignment="0">
      <protection/>
    </xf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38" fontId="5" fillId="30" borderId="0" applyNumberFormat="0" applyBorder="0" applyAlignment="0" applyProtection="0"/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1" borderId="1" applyNumberFormat="0" applyAlignment="0" applyProtection="0"/>
    <xf numFmtId="10" fontId="5" fillId="32" borderId="8" applyNumberFormat="0" applyBorder="0" applyAlignment="0" applyProtection="0"/>
    <xf numFmtId="182" fontId="9" fillId="0" borderId="0" applyFill="0" applyBorder="0" applyAlignment="0">
      <protection/>
    </xf>
    <xf numFmtId="183" fontId="9" fillId="0" borderId="0" applyFill="0" applyBorder="0" applyAlignment="0">
      <protection/>
    </xf>
    <xf numFmtId="182" fontId="9" fillId="0" borderId="0" applyFill="0" applyBorder="0" applyAlignment="0">
      <protection/>
    </xf>
    <xf numFmtId="187" fontId="9" fillId="0" borderId="0" applyFill="0" applyBorder="0" applyAlignment="0">
      <protection/>
    </xf>
    <xf numFmtId="183" fontId="9" fillId="0" borderId="0" applyFill="0" applyBorder="0" applyAlignment="0">
      <protection/>
    </xf>
    <xf numFmtId="0" fontId="52" fillId="0" borderId="9" applyNumberFormat="0" applyFill="0" applyAlignment="0" applyProtection="0"/>
    <xf numFmtId="0" fontId="53" fillId="33" borderId="0" applyNumberFormat="0" applyBorder="0" applyAlignment="0" applyProtection="0"/>
    <xf numFmtId="190" fontId="4" fillId="0" borderId="0">
      <alignment/>
      <protection/>
    </xf>
    <xf numFmtId="0" fontId="0" fillId="0" borderId="0">
      <alignment/>
      <protection/>
    </xf>
    <xf numFmtId="0" fontId="0" fillId="34" borderId="10" applyNumberFormat="0" applyFont="0" applyAlignment="0" applyProtection="0"/>
    <xf numFmtId="0" fontId="54" fillId="27" borderId="11" applyNumberFormat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82" fontId="10" fillId="0" borderId="0" applyFill="0" applyBorder="0" applyAlignment="0">
      <protection/>
    </xf>
    <xf numFmtId="183" fontId="10" fillId="0" borderId="0" applyFill="0" applyBorder="0" applyAlignment="0">
      <protection/>
    </xf>
    <xf numFmtId="182" fontId="10" fillId="0" borderId="0" applyFill="0" applyBorder="0" applyAlignment="0">
      <protection/>
    </xf>
    <xf numFmtId="187" fontId="10" fillId="0" borderId="0" applyFill="0" applyBorder="0" applyAlignment="0">
      <protection/>
    </xf>
    <xf numFmtId="183" fontId="10" fillId="0" borderId="0" applyFill="0" applyBorder="0" applyAlignment="0">
      <protection/>
    </xf>
    <xf numFmtId="9" fontId="0" fillId="0" borderId="0" applyFont="0" applyFill="0" applyBorder="0" applyAlignment="0" applyProtection="0"/>
    <xf numFmtId="49" fontId="3" fillId="0" borderId="0" applyFill="0" applyBorder="0" applyAlignment="0">
      <protection/>
    </xf>
    <xf numFmtId="188" fontId="3" fillId="0" borderId="0" applyFill="0" applyBorder="0" applyAlignment="0">
      <protection/>
    </xf>
    <xf numFmtId="189" fontId="3" fillId="0" borderId="0" applyFill="0" applyBorder="0" applyAlignment="0">
      <protection/>
    </xf>
    <xf numFmtId="0" fontId="55" fillId="0" borderId="0" applyNumberFormat="0" applyFill="0" applyBorder="0" applyAlignment="0" applyProtection="0"/>
    <xf numFmtId="0" fontId="56" fillId="0" borderId="12" applyNumberFormat="0" applyFill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1" fillId="0" borderId="0" xfId="86" applyFont="1" applyFill="1" applyBorder="1">
      <alignment/>
      <protection/>
    </xf>
    <xf numFmtId="0" fontId="11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center"/>
    </xf>
    <xf numFmtId="47" fontId="14" fillId="35" borderId="0" xfId="0" applyNumberFormat="1" applyFont="1" applyFill="1" applyAlignment="1">
      <alignment horizontal="center"/>
    </xf>
    <xf numFmtId="47" fontId="11" fillId="0" borderId="0" xfId="0" applyNumberFormat="1" applyFont="1" applyFill="1" applyAlignment="1">
      <alignment horizontal="center"/>
    </xf>
    <xf numFmtId="2" fontId="11" fillId="0" borderId="0" xfId="0" applyNumberFormat="1" applyFont="1" applyFill="1" applyAlignment="1">
      <alignment horizontal="center"/>
    </xf>
    <xf numFmtId="192" fontId="11" fillId="0" borderId="0" xfId="0" applyNumberFormat="1" applyFont="1" applyFill="1" applyAlignment="1">
      <alignment horizontal="center"/>
    </xf>
    <xf numFmtId="1" fontId="16" fillId="0" borderId="0" xfId="0" applyNumberFormat="1" applyFont="1" applyFill="1" applyAlignment="1">
      <alignment horizontal="center"/>
    </xf>
    <xf numFmtId="178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79" fontId="11" fillId="0" borderId="0" xfId="0" applyNumberFormat="1" applyFont="1" applyFill="1" applyAlignment="1">
      <alignment/>
    </xf>
    <xf numFmtId="1" fontId="12" fillId="0" borderId="0" xfId="0" applyNumberFormat="1" applyFont="1" applyFill="1" applyBorder="1" applyAlignment="1">
      <alignment/>
    </xf>
    <xf numFmtId="178" fontId="15" fillId="0" borderId="0" xfId="0" applyNumberFormat="1" applyFont="1" applyFill="1" applyAlignment="1">
      <alignment horizontal="center"/>
    </xf>
    <xf numFmtId="47" fontId="15" fillId="0" borderId="0" xfId="0" applyNumberFormat="1" applyFont="1" applyFill="1" applyAlignment="1">
      <alignment horizontal="center"/>
    </xf>
    <xf numFmtId="0" fontId="11" fillId="0" borderId="0" xfId="86" applyFont="1" applyFill="1" applyBorder="1" applyAlignment="1">
      <alignment horizontal="center"/>
      <protection/>
    </xf>
    <xf numFmtId="1" fontId="12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 horizontal="center"/>
    </xf>
    <xf numFmtId="1" fontId="17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194" fontId="19" fillId="0" borderId="0" xfId="0" applyNumberFormat="1" applyFont="1" applyBorder="1" applyAlignment="1">
      <alignment horizontal="left"/>
    </xf>
    <xf numFmtId="49" fontId="11" fillId="0" borderId="0" xfId="0" applyNumberFormat="1" applyFont="1" applyFill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0" fillId="0" borderId="0" xfId="0" applyFont="1" applyFill="1" applyAlignment="1">
      <alignment/>
    </xf>
    <xf numFmtId="179" fontId="0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Alignment="1">
      <alignment/>
    </xf>
    <xf numFmtId="178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21" fillId="0" borderId="0" xfId="0" applyFont="1" applyFill="1" applyAlignment="1">
      <alignment horizontal="left"/>
    </xf>
    <xf numFmtId="0" fontId="21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58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vertical="center" shrinkToFit="1"/>
    </xf>
    <xf numFmtId="0" fontId="20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urrency" xfId="53"/>
    <cellStyle name="Currency [0]" xfId="54"/>
    <cellStyle name="Currency [00]" xfId="55"/>
    <cellStyle name="Date Short" xfId="56"/>
    <cellStyle name="Dziesiętny [0]_PLDT" xfId="57"/>
    <cellStyle name="Dziesiętny_PLDT" xfId="58"/>
    <cellStyle name="Enter Currency (0)" xfId="59"/>
    <cellStyle name="Enter Currency (2)" xfId="60"/>
    <cellStyle name="Enter Units (0)" xfId="61"/>
    <cellStyle name="Enter Units (1)" xfId="62"/>
    <cellStyle name="Enter Units (2)" xfId="63"/>
    <cellStyle name="Explanatory Text" xfId="64"/>
    <cellStyle name="Followed Hyperlink" xfId="65"/>
    <cellStyle name="Good" xfId="66"/>
    <cellStyle name="Grey" xfId="67"/>
    <cellStyle name="Header1" xfId="68"/>
    <cellStyle name="Header2" xfId="69"/>
    <cellStyle name="Heading 1" xfId="70"/>
    <cellStyle name="Heading 2" xfId="71"/>
    <cellStyle name="Heading 3" xfId="72"/>
    <cellStyle name="Heading 4" xfId="73"/>
    <cellStyle name="Hiperłącze" xfId="74"/>
    <cellStyle name="Hyperlink" xfId="75"/>
    <cellStyle name="Input" xfId="76"/>
    <cellStyle name="Input [yellow]" xfId="77"/>
    <cellStyle name="Link Currency (0)" xfId="78"/>
    <cellStyle name="Link Currency (2)" xfId="79"/>
    <cellStyle name="Link Units (0)" xfId="80"/>
    <cellStyle name="Link Units (1)" xfId="81"/>
    <cellStyle name="Link Units (2)" xfId="82"/>
    <cellStyle name="Linked Cell" xfId="83"/>
    <cellStyle name="Neutral" xfId="84"/>
    <cellStyle name="Normal - Style1" xfId="85"/>
    <cellStyle name="Normal_disc" xfId="86"/>
    <cellStyle name="Note" xfId="87"/>
    <cellStyle name="Output" xfId="88"/>
    <cellStyle name="Percent" xfId="89"/>
    <cellStyle name="Percent [0]" xfId="90"/>
    <cellStyle name="Percent [00]" xfId="91"/>
    <cellStyle name="Percent [2]" xfId="92"/>
    <cellStyle name="PrePop Currency (0)" xfId="93"/>
    <cellStyle name="PrePop Currency (2)" xfId="94"/>
    <cellStyle name="PrePop Units (0)" xfId="95"/>
    <cellStyle name="PrePop Units (1)" xfId="96"/>
    <cellStyle name="PrePop Units (2)" xfId="97"/>
    <cellStyle name="Procenti 2" xfId="98"/>
    <cellStyle name="Text Indent A" xfId="99"/>
    <cellStyle name="Text Indent B" xfId="100"/>
    <cellStyle name="Text Indent C" xfId="101"/>
    <cellStyle name="Title" xfId="102"/>
    <cellStyle name="Total" xfId="103"/>
    <cellStyle name="Walutowy [0]_PLDT" xfId="104"/>
    <cellStyle name="Walutowy_PLDT" xfId="105"/>
    <cellStyle name="Warning Text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354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354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20"/>
  <sheetViews>
    <sheetView tabSelected="1" zoomScalePageLayoutView="0" workbookViewId="0" topLeftCell="A4">
      <selection activeCell="A84" sqref="A84"/>
    </sheetView>
  </sheetViews>
  <sheetFormatPr defaultColWidth="9.140625" defaultRowHeight="12.75"/>
  <cols>
    <col min="1" max="1" width="3.421875" style="2" bestFit="1" customWidth="1"/>
    <col min="2" max="2" width="4.7109375" style="19" bestFit="1" customWidth="1"/>
    <col min="3" max="3" width="21.8515625" style="9" customWidth="1"/>
    <col min="4" max="4" width="9.00390625" style="30" bestFit="1" customWidth="1"/>
    <col min="5" max="5" width="24.421875" style="9" bestFit="1" customWidth="1"/>
    <col min="6" max="6" width="6.28125" style="17" bestFit="1" customWidth="1"/>
    <col min="7" max="11" width="7.7109375" style="17" customWidth="1"/>
    <col min="12" max="12" width="9.8515625" style="4" bestFit="1" customWidth="1"/>
    <col min="13" max="13" width="9.00390625" style="16" customWidth="1"/>
    <col min="14" max="14" width="17.8515625" style="16" customWidth="1"/>
    <col min="15" max="15" width="6.00390625" style="16" customWidth="1"/>
    <col min="16" max="16" width="14.28125" style="17" customWidth="1"/>
    <col min="17" max="17" width="8.140625" style="17" bestFit="1" customWidth="1"/>
    <col min="18" max="19" width="8.140625" style="17" customWidth="1"/>
    <col min="20" max="20" width="8.8515625" style="17" customWidth="1"/>
    <col min="21" max="21" width="5.8515625" style="17" bestFit="1" customWidth="1"/>
    <col min="22" max="22" width="8.140625" style="17" customWidth="1"/>
    <col min="23" max="23" width="8.140625" style="18" customWidth="1"/>
    <col min="24" max="24" width="8.140625" style="17" customWidth="1"/>
    <col min="25" max="25" width="8.140625" style="4" customWidth="1"/>
    <col min="26" max="26" width="8.140625" style="17" customWidth="1"/>
    <col min="27" max="16384" width="9.140625" style="17" customWidth="1"/>
  </cols>
  <sheetData>
    <row r="1" spans="1:21" s="34" customFormat="1" ht="18">
      <c r="A1" s="56" t="s">
        <v>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32"/>
      <c r="N1" s="33"/>
      <c r="S1" s="35"/>
      <c r="U1" s="36"/>
    </row>
    <row r="2" spans="1:21" s="34" customFormat="1" ht="12.75">
      <c r="A2" s="37"/>
      <c r="B2" s="38"/>
      <c r="C2" s="38"/>
      <c r="D2" s="39"/>
      <c r="E2" s="38"/>
      <c r="F2" s="40"/>
      <c r="G2" s="37"/>
      <c r="H2" s="37"/>
      <c r="I2" s="41"/>
      <c r="J2" s="42"/>
      <c r="K2" s="37"/>
      <c r="L2" s="43"/>
      <c r="M2" s="37"/>
      <c r="S2" s="35"/>
      <c r="U2" s="36"/>
    </row>
    <row r="3" spans="1:21" s="34" customFormat="1" ht="12.75">
      <c r="A3" s="37"/>
      <c r="B3" s="38"/>
      <c r="C3" s="44" t="s">
        <v>8</v>
      </c>
      <c r="D3" s="39"/>
      <c r="E3" s="38"/>
      <c r="F3" s="40"/>
      <c r="G3" s="37"/>
      <c r="H3" s="37"/>
      <c r="I3" s="41"/>
      <c r="J3" s="42"/>
      <c r="K3" s="37"/>
      <c r="L3" s="43"/>
      <c r="M3" s="37"/>
      <c r="S3" s="35"/>
      <c r="U3" s="36"/>
    </row>
    <row r="4" spans="1:21" s="34" customFormat="1" ht="12.75">
      <c r="A4" s="37"/>
      <c r="B4" s="38"/>
      <c r="C4" s="44" t="s">
        <v>12</v>
      </c>
      <c r="D4" s="39"/>
      <c r="E4" s="38"/>
      <c r="F4" s="40"/>
      <c r="G4" s="37"/>
      <c r="H4" s="37"/>
      <c r="I4" s="41"/>
      <c r="J4" s="42"/>
      <c r="K4" s="37"/>
      <c r="L4" s="43"/>
      <c r="M4" s="37"/>
      <c r="S4" s="35"/>
      <c r="U4" s="36"/>
    </row>
    <row r="5" spans="1:21" s="34" customFormat="1" ht="15.75">
      <c r="A5" s="57" t="s">
        <v>13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45"/>
      <c r="S5" s="35"/>
      <c r="U5" s="36"/>
    </row>
    <row r="7" spans="1:18" s="6" customFormat="1" ht="21" customHeight="1">
      <c r="A7" s="2"/>
      <c r="B7" s="3"/>
      <c r="C7" s="3"/>
      <c r="D7" s="30"/>
      <c r="E7" s="3"/>
      <c r="F7" s="4" t="s">
        <v>4</v>
      </c>
      <c r="G7" s="4" t="s">
        <v>0</v>
      </c>
      <c r="H7" s="4" t="s">
        <v>1</v>
      </c>
      <c r="I7" s="4" t="s">
        <v>2</v>
      </c>
      <c r="J7" s="5" t="s">
        <v>5</v>
      </c>
      <c r="K7" s="5" t="s">
        <v>3</v>
      </c>
      <c r="L7" s="5" t="s">
        <v>6</v>
      </c>
      <c r="R7" s="7"/>
    </row>
    <row r="8" spans="1:15" s="6" customFormat="1" ht="15" customHeight="1">
      <c r="A8" s="2"/>
      <c r="B8" s="8"/>
      <c r="C8" s="9"/>
      <c r="D8" s="30"/>
      <c r="E8" s="9"/>
      <c r="J8" s="10"/>
      <c r="K8" s="10"/>
      <c r="L8" s="11">
        <v>1.1574074074074073E-05</v>
      </c>
      <c r="M8" s="12"/>
      <c r="N8" s="12"/>
      <c r="O8" s="12"/>
    </row>
    <row r="9" spans="1:16" ht="15">
      <c r="A9" s="2">
        <v>1</v>
      </c>
      <c r="B9" s="51">
        <v>202</v>
      </c>
      <c r="C9" s="52" t="s">
        <v>59</v>
      </c>
      <c r="D9" s="53" t="s">
        <v>60</v>
      </c>
      <c r="E9" s="54" t="s">
        <v>10</v>
      </c>
      <c r="F9" s="13">
        <v>7.61</v>
      </c>
      <c r="G9" s="13">
        <v>6.36</v>
      </c>
      <c r="H9" s="13">
        <v>14.52</v>
      </c>
      <c r="I9" s="13">
        <v>1.6</v>
      </c>
      <c r="J9" s="13">
        <v>8.68</v>
      </c>
      <c r="K9" s="13">
        <v>3.1</v>
      </c>
      <c r="L9" s="14">
        <v>0.002061226851851852</v>
      </c>
      <c r="M9" s="15">
        <f>M12</f>
        <v>4450</v>
      </c>
      <c r="N9" s="55" t="s">
        <v>74</v>
      </c>
      <c r="P9" s="1"/>
    </row>
    <row r="10" spans="6:13" ht="15">
      <c r="F10" s="6"/>
      <c r="G10" s="20"/>
      <c r="H10" s="20"/>
      <c r="I10" s="20"/>
      <c r="J10" s="20"/>
      <c r="K10" s="20"/>
      <c r="L10" s="21"/>
      <c r="M10" s="15">
        <f>M12</f>
        <v>4450</v>
      </c>
    </row>
    <row r="11" spans="1:13" ht="15">
      <c r="A11" s="46"/>
      <c r="F11" s="6">
        <f>IF(ISBLANK(F9),"",TRUNC(58.015*(11.5-F9)^1.81))</f>
        <v>678</v>
      </c>
      <c r="G11" s="6">
        <f>IF(ISBLANK(G9),"",TRUNC(0.14354*(G9*100-220)^1.4))</f>
        <v>666</v>
      </c>
      <c r="H11" s="6">
        <f>IF(ISBLANK(H9),"",TRUNC(51.39*(H9-1.5)^1.05))</f>
        <v>760</v>
      </c>
      <c r="I11" s="6">
        <f>IF(ISBLANK(I9),"",TRUNC(0.8465*(I9*100-75)^1.42))</f>
        <v>464</v>
      </c>
      <c r="J11" s="6">
        <f>IF(ISBLANK(J9),"",TRUNC(20.5173*(15.5-J9)^1.92))</f>
        <v>818</v>
      </c>
      <c r="K11" s="6">
        <f>IF(ISBLANK(K9),"",TRUNC(0.2797*(K9*100-100)^1.35))</f>
        <v>381</v>
      </c>
      <c r="L11" s="22">
        <f>IF(ISBLANK(L9),"",INT(0.08713*(305.5-(L9/$L$8))^1.85))</f>
        <v>683</v>
      </c>
      <c r="M11" s="15">
        <f>M12</f>
        <v>4450</v>
      </c>
    </row>
    <row r="12" spans="6:13" ht="15">
      <c r="F12" s="23"/>
      <c r="G12" s="23">
        <f>F11+G11</f>
        <v>1344</v>
      </c>
      <c r="H12" s="23">
        <f>G12+H11</f>
        <v>2104</v>
      </c>
      <c r="I12" s="23">
        <f>H12+I11</f>
        <v>2568</v>
      </c>
      <c r="J12" s="23">
        <f>I12+J11</f>
        <v>3386</v>
      </c>
      <c r="K12" s="23">
        <f>J12+K11</f>
        <v>3767</v>
      </c>
      <c r="L12" s="23">
        <f>K12+L11</f>
        <v>4450</v>
      </c>
      <c r="M12" s="24">
        <f>SUM(F11:L11)</f>
        <v>4450</v>
      </c>
    </row>
    <row r="13" spans="6:13" ht="15">
      <c r="F13" s="23"/>
      <c r="G13" s="23"/>
      <c r="H13" s="23"/>
      <c r="I13" s="23"/>
      <c r="J13" s="23"/>
      <c r="K13" s="25"/>
      <c r="L13" s="23"/>
      <c r="M13" s="25">
        <f>M12</f>
        <v>4450</v>
      </c>
    </row>
    <row r="14" spans="1:14" ht="15">
      <c r="A14" s="2">
        <v>2</v>
      </c>
      <c r="B14" s="51">
        <v>126</v>
      </c>
      <c r="C14" s="52" t="s">
        <v>25</v>
      </c>
      <c r="D14" s="53" t="s">
        <v>26</v>
      </c>
      <c r="E14" s="54" t="s">
        <v>27</v>
      </c>
      <c r="F14" s="13">
        <v>7.37</v>
      </c>
      <c r="G14" s="13">
        <v>6.76</v>
      </c>
      <c r="H14" s="13">
        <v>11.91</v>
      </c>
      <c r="I14" s="13">
        <v>1.6</v>
      </c>
      <c r="J14" s="13">
        <v>8.64</v>
      </c>
      <c r="K14" s="13">
        <v>3</v>
      </c>
      <c r="L14" s="14">
        <v>0.002131365740740741</v>
      </c>
      <c r="M14" s="15">
        <f>M17</f>
        <v>4385</v>
      </c>
      <c r="N14" s="55" t="s">
        <v>65</v>
      </c>
    </row>
    <row r="15" spans="1:13" ht="15">
      <c r="A15" s="26"/>
      <c r="F15" s="6"/>
      <c r="G15" s="20"/>
      <c r="H15" s="20"/>
      <c r="I15" s="20"/>
      <c r="J15" s="20"/>
      <c r="K15" s="20"/>
      <c r="L15" s="21"/>
      <c r="M15" s="15">
        <f>M17</f>
        <v>4385</v>
      </c>
    </row>
    <row r="16" spans="6:13" ht="15">
      <c r="F16" s="6">
        <f>IF(ISBLANK(F14),"",TRUNC(58.015*(11.5-F14)^1.81))</f>
        <v>755</v>
      </c>
      <c r="G16" s="6">
        <f>IF(ISBLANK(G14),"",TRUNC(0.14354*(G14*100-220)^1.4))</f>
        <v>757</v>
      </c>
      <c r="H16" s="6">
        <f>IF(ISBLANK(H14),"",TRUNC(51.39*(H14-1.5)^1.05))</f>
        <v>601</v>
      </c>
      <c r="I16" s="6">
        <f>IF(ISBLANK(I14),"",TRUNC(0.8465*(I14*100-75)^1.42))</f>
        <v>464</v>
      </c>
      <c r="J16" s="6">
        <f>IF(ISBLANK(J14),"",TRUNC(20.5173*(15.5-J14)^1.92))</f>
        <v>827</v>
      </c>
      <c r="K16" s="6">
        <f>IF(ISBLANK(K14),"",TRUNC(0.2797*(K14*100-100)^1.35))</f>
        <v>357</v>
      </c>
      <c r="L16" s="22">
        <f>IF(ISBLANK(L14),"",INT(0.08713*(305.5-(L14/$L$8))^1.85))</f>
        <v>624</v>
      </c>
      <c r="M16" s="15">
        <f>M17</f>
        <v>4385</v>
      </c>
    </row>
    <row r="17" spans="6:13" ht="15">
      <c r="F17" s="23"/>
      <c r="G17" s="23">
        <f>F16+G16</f>
        <v>1512</v>
      </c>
      <c r="H17" s="23">
        <f>G17+H16</f>
        <v>2113</v>
      </c>
      <c r="I17" s="23">
        <f>H17+I16</f>
        <v>2577</v>
      </c>
      <c r="J17" s="23">
        <f>I17+J16</f>
        <v>3404</v>
      </c>
      <c r="K17" s="23">
        <f>J17+K16</f>
        <v>3761</v>
      </c>
      <c r="L17" s="23">
        <f>K17+L16</f>
        <v>4385</v>
      </c>
      <c r="M17" s="24">
        <f>SUM(F16:L16)</f>
        <v>4385</v>
      </c>
    </row>
    <row r="18" spans="6:13" ht="15">
      <c r="F18" s="23"/>
      <c r="G18" s="23"/>
      <c r="H18" s="23"/>
      <c r="I18" s="23"/>
      <c r="J18" s="23"/>
      <c r="K18" s="25"/>
      <c r="L18" s="23"/>
      <c r="M18" s="25">
        <f>M17</f>
        <v>4385</v>
      </c>
    </row>
    <row r="19" spans="1:14" ht="15">
      <c r="A19" s="2">
        <v>3</v>
      </c>
      <c r="B19" s="51">
        <v>127</v>
      </c>
      <c r="C19" s="52" t="s">
        <v>28</v>
      </c>
      <c r="D19" s="53" t="s">
        <v>29</v>
      </c>
      <c r="E19" s="54" t="s">
        <v>30</v>
      </c>
      <c r="F19" s="13">
        <v>7.37</v>
      </c>
      <c r="G19" s="13">
        <v>5.87</v>
      </c>
      <c r="H19" s="13">
        <v>12.22</v>
      </c>
      <c r="I19" s="13">
        <v>1.5</v>
      </c>
      <c r="J19" s="13">
        <v>8.76</v>
      </c>
      <c r="K19" s="13">
        <v>3.2</v>
      </c>
      <c r="L19" s="14">
        <v>0.002102199074074074</v>
      </c>
      <c r="M19" s="15">
        <f>M22</f>
        <v>4177</v>
      </c>
      <c r="N19" s="55" t="s">
        <v>66</v>
      </c>
    </row>
    <row r="20" spans="6:13" ht="15">
      <c r="F20" s="6"/>
      <c r="G20" s="20"/>
      <c r="H20" s="20"/>
      <c r="I20" s="20"/>
      <c r="J20" s="20"/>
      <c r="K20" s="20"/>
      <c r="L20" s="21"/>
      <c r="M20" s="15">
        <f>M22</f>
        <v>4177</v>
      </c>
    </row>
    <row r="21" spans="1:13" ht="15">
      <c r="A21" s="46"/>
      <c r="F21" s="6">
        <f>IF(ISBLANK(F19),"",TRUNC(58.015*(11.5-F19)^1.81))</f>
        <v>755</v>
      </c>
      <c r="G21" s="6">
        <f>IF(ISBLANK(G19),"",TRUNC(0.14354*(G19*100-220)^1.4))</f>
        <v>559</v>
      </c>
      <c r="H21" s="6">
        <f>IF(ISBLANK(H19),"",TRUNC(51.39*(H19-1.5)^1.05))</f>
        <v>620</v>
      </c>
      <c r="I21" s="6">
        <f>IF(ISBLANK(I19),"",TRUNC(0.8465*(I19*100-75)^1.42))</f>
        <v>389</v>
      </c>
      <c r="J21" s="6">
        <f>IF(ISBLANK(J19),"",TRUNC(20.5173*(15.5-J19)^1.92))</f>
        <v>800</v>
      </c>
      <c r="K21" s="6">
        <f>IF(ISBLANK(K19),"",TRUNC(0.2797*(K19*100-100)^1.35))</f>
        <v>406</v>
      </c>
      <c r="L21" s="22">
        <f>IF(ISBLANK(L19),"",INT(0.08713*(305.5-(L19/$L$8))^1.85))</f>
        <v>648</v>
      </c>
      <c r="M21" s="15">
        <f>M22</f>
        <v>4177</v>
      </c>
    </row>
    <row r="22" spans="6:13" ht="15">
      <c r="F22" s="23"/>
      <c r="G22" s="23">
        <f>F21+G21</f>
        <v>1314</v>
      </c>
      <c r="H22" s="23">
        <f>G22+H21</f>
        <v>1934</v>
      </c>
      <c r="I22" s="23">
        <f>H22+I21</f>
        <v>2323</v>
      </c>
      <c r="J22" s="23">
        <f>I22+J21</f>
        <v>3123</v>
      </c>
      <c r="K22" s="23">
        <f>J22+K21</f>
        <v>3529</v>
      </c>
      <c r="L22" s="23">
        <f>K22+L21</f>
        <v>4177</v>
      </c>
      <c r="M22" s="24">
        <f>SUM(F21:L21)</f>
        <v>4177</v>
      </c>
    </row>
    <row r="23" spans="6:13" ht="15">
      <c r="F23" s="23"/>
      <c r="G23" s="23"/>
      <c r="H23" s="23"/>
      <c r="I23" s="23"/>
      <c r="J23" s="23"/>
      <c r="K23" s="25"/>
      <c r="L23" s="23"/>
      <c r="M23" s="25">
        <f>M22</f>
        <v>4177</v>
      </c>
    </row>
    <row r="24" spans="1:14" ht="15" customHeight="1">
      <c r="A24" s="2">
        <v>4</v>
      </c>
      <c r="B24" s="51">
        <v>100</v>
      </c>
      <c r="C24" s="52" t="s">
        <v>14</v>
      </c>
      <c r="D24" s="53" t="s">
        <v>15</v>
      </c>
      <c r="E24" s="54" t="s">
        <v>16</v>
      </c>
      <c r="F24" s="13">
        <v>8.02</v>
      </c>
      <c r="G24" s="13">
        <v>5.81</v>
      </c>
      <c r="H24" s="13">
        <v>11.52</v>
      </c>
      <c r="I24" s="13">
        <v>1.89</v>
      </c>
      <c r="J24" s="13">
        <v>9.67</v>
      </c>
      <c r="K24" s="13">
        <v>2.7</v>
      </c>
      <c r="L24" s="14">
        <v>0.0022278935185185184</v>
      </c>
      <c r="M24" s="15">
        <f>M27</f>
        <v>3820</v>
      </c>
      <c r="N24" s="55" t="s">
        <v>61</v>
      </c>
    </row>
    <row r="25" spans="1:13" ht="15" customHeight="1">
      <c r="A25" s="26"/>
      <c r="F25" s="6"/>
      <c r="G25" s="20"/>
      <c r="H25" s="20"/>
      <c r="I25" s="20"/>
      <c r="J25" s="20"/>
      <c r="K25" s="20"/>
      <c r="L25" s="21"/>
      <c r="M25" s="15">
        <f>M27</f>
        <v>3820</v>
      </c>
    </row>
    <row r="26" spans="6:13" ht="15" customHeight="1">
      <c r="F26" s="6">
        <f>IF(ISBLANK(F24),"",TRUNC(58.015*(11.5-F24)^1.81))</f>
        <v>554</v>
      </c>
      <c r="G26" s="6">
        <f>IF(ISBLANK(G24),"",TRUNC(0.14354*(G24*100-220)^1.4))</f>
        <v>546</v>
      </c>
      <c r="H26" s="6">
        <f>IF(ISBLANK(H24),"",TRUNC(51.39*(H24-1.5)^1.05))</f>
        <v>577</v>
      </c>
      <c r="I26" s="6">
        <f>IF(ISBLANK(I24),"",TRUNC(0.8465*(I24*100-75)^1.42))</f>
        <v>705</v>
      </c>
      <c r="J26" s="6">
        <f>IF(ISBLANK(J24),"",TRUNC(20.5173*(15.5-J24)^1.92))</f>
        <v>605</v>
      </c>
      <c r="K26" s="6">
        <f>IF(ISBLANK(K24),"",TRUNC(0.2797*(K24*100-100)^1.35))</f>
        <v>286</v>
      </c>
      <c r="L26" s="22">
        <f>IF(ISBLANK(L24),"",INT(0.08713*(305.5-(L24/$L$8))^1.85))</f>
        <v>547</v>
      </c>
      <c r="M26" s="15">
        <f>M27</f>
        <v>3820</v>
      </c>
    </row>
    <row r="27" spans="6:13" ht="15" customHeight="1">
      <c r="F27" s="23"/>
      <c r="G27" s="23">
        <f>F26+G26</f>
        <v>1100</v>
      </c>
      <c r="H27" s="23">
        <f>G27+H26</f>
        <v>1677</v>
      </c>
      <c r="I27" s="23">
        <f>H27+I26</f>
        <v>2382</v>
      </c>
      <c r="J27" s="23">
        <f>I27+J26</f>
        <v>2987</v>
      </c>
      <c r="K27" s="23">
        <f>J27+K26</f>
        <v>3273</v>
      </c>
      <c r="L27" s="23">
        <f>K27+L26</f>
        <v>3820</v>
      </c>
      <c r="M27" s="24">
        <f>SUM(F26:L26)</f>
        <v>3820</v>
      </c>
    </row>
    <row r="28" spans="6:13" ht="15" customHeight="1">
      <c r="F28" s="23"/>
      <c r="G28" s="23"/>
      <c r="H28" s="23"/>
      <c r="I28" s="23"/>
      <c r="J28" s="23"/>
      <c r="K28" s="25"/>
      <c r="L28" s="23"/>
      <c r="M28" s="25">
        <f>M27</f>
        <v>3820</v>
      </c>
    </row>
    <row r="29" spans="1:14" ht="15" customHeight="1">
      <c r="A29" s="2">
        <v>5</v>
      </c>
      <c r="B29" s="51">
        <v>181</v>
      </c>
      <c r="C29" s="52" t="s">
        <v>48</v>
      </c>
      <c r="D29" s="53" t="s">
        <v>49</v>
      </c>
      <c r="E29" s="54" t="s">
        <v>50</v>
      </c>
      <c r="F29" s="13">
        <v>7.6</v>
      </c>
      <c r="G29" s="13">
        <v>6.25</v>
      </c>
      <c r="H29" s="13">
        <v>11.44</v>
      </c>
      <c r="I29" s="13">
        <v>1.83</v>
      </c>
      <c r="J29" s="13">
        <v>8.93</v>
      </c>
      <c r="K29" s="13" t="s">
        <v>79</v>
      </c>
      <c r="L29" s="14">
        <v>0.0023194444444444443</v>
      </c>
      <c r="M29" s="15">
        <f>M32</f>
        <v>3786</v>
      </c>
      <c r="N29" s="55" t="s">
        <v>71</v>
      </c>
    </row>
    <row r="30" spans="6:13" ht="14.25" customHeight="1">
      <c r="F30" s="6"/>
      <c r="G30" s="20"/>
      <c r="H30" s="20"/>
      <c r="I30" s="20"/>
      <c r="J30" s="20"/>
      <c r="K30" s="20"/>
      <c r="L30" s="21"/>
      <c r="M30" s="15">
        <f>M32</f>
        <v>3786</v>
      </c>
    </row>
    <row r="31" spans="6:13" ht="15" customHeight="1">
      <c r="F31" s="6">
        <f>IF(ISBLANK(F29),"",TRUNC(58.015*(11.5-F29)^1.81))</f>
        <v>681</v>
      </c>
      <c r="G31" s="6">
        <f>IF(ISBLANK(G29),"",TRUNC(0.14354*(G29*100-220)^1.4))</f>
        <v>641</v>
      </c>
      <c r="H31" s="6">
        <f>IF(ISBLANK(H29),"",TRUNC(51.39*(H29-1.5)^1.05))</f>
        <v>572</v>
      </c>
      <c r="I31" s="6">
        <f>IF(ISBLANK(I29),"",TRUNC(0.8465*(I29*100-75)^1.42))</f>
        <v>653</v>
      </c>
      <c r="J31" s="6">
        <f>IF(ISBLANK(J29),"",TRUNC(20.5173*(15.5-J29)^1.92))</f>
        <v>761</v>
      </c>
      <c r="K31" s="6">
        <v>0</v>
      </c>
      <c r="L31" s="22">
        <f>IF(ISBLANK(L29),"",INT(0.08713*(305.5-(L29/$L$8))^1.85))</f>
        <v>478</v>
      </c>
      <c r="M31" s="15">
        <f>M32</f>
        <v>3786</v>
      </c>
    </row>
    <row r="32" spans="6:13" ht="15" customHeight="1">
      <c r="F32" s="23"/>
      <c r="G32" s="23">
        <f>F31+G31</f>
        <v>1322</v>
      </c>
      <c r="H32" s="23">
        <f>G32+H31</f>
        <v>1894</v>
      </c>
      <c r="I32" s="23">
        <f>H32+I31</f>
        <v>2547</v>
      </c>
      <c r="J32" s="23">
        <f>I32+J31</f>
        <v>3308</v>
      </c>
      <c r="K32" s="23">
        <f>J32+K31</f>
        <v>3308</v>
      </c>
      <c r="L32" s="23">
        <f>K32+L31</f>
        <v>3786</v>
      </c>
      <c r="M32" s="24">
        <f>SUM(F31:L31)</f>
        <v>3786</v>
      </c>
    </row>
    <row r="33" spans="6:13" ht="20.25" customHeight="1">
      <c r="F33" s="23"/>
      <c r="G33" s="23"/>
      <c r="H33" s="23"/>
      <c r="I33" s="23"/>
      <c r="J33" s="23"/>
      <c r="K33" s="25"/>
      <c r="L33" s="23"/>
      <c r="M33" s="25">
        <f>M32</f>
        <v>3786</v>
      </c>
    </row>
    <row r="34" spans="1:14" ht="15">
      <c r="A34" s="2">
        <v>6</v>
      </c>
      <c r="B34" s="51">
        <v>196</v>
      </c>
      <c r="C34" s="52" t="s">
        <v>55</v>
      </c>
      <c r="D34" s="53" t="s">
        <v>56</v>
      </c>
      <c r="E34" s="54" t="s">
        <v>9</v>
      </c>
      <c r="F34" s="13">
        <v>7.8</v>
      </c>
      <c r="G34" s="13">
        <v>5.66</v>
      </c>
      <c r="H34" s="13">
        <v>10.59</v>
      </c>
      <c r="I34" s="13">
        <v>1.75</v>
      </c>
      <c r="J34" s="13">
        <v>9.39</v>
      </c>
      <c r="K34" s="13">
        <v>2.6</v>
      </c>
      <c r="L34" s="14">
        <v>0.0021591435185185186</v>
      </c>
      <c r="M34" s="15">
        <f>M37</f>
        <v>3766</v>
      </c>
      <c r="N34" s="55" t="s">
        <v>73</v>
      </c>
    </row>
    <row r="35" spans="6:13" ht="15">
      <c r="F35" s="6"/>
      <c r="G35" s="20"/>
      <c r="H35" s="20"/>
      <c r="I35" s="20"/>
      <c r="J35" s="20"/>
      <c r="K35" s="20"/>
      <c r="L35" s="21"/>
      <c r="M35" s="15">
        <f>M37</f>
        <v>3766</v>
      </c>
    </row>
    <row r="36" spans="1:13" ht="15">
      <c r="A36" s="46"/>
      <c r="F36" s="6">
        <f>IF(ISBLANK(F34),"",TRUNC(58.015*(11.5-F34)^1.81))</f>
        <v>619</v>
      </c>
      <c r="G36" s="6">
        <f>IF(ISBLANK(G34),"",TRUNC(0.14354*(G34*100-220)^1.4))</f>
        <v>514</v>
      </c>
      <c r="H36" s="6">
        <f>IF(ISBLANK(H34),"",TRUNC(51.39*(H34-1.5)^1.05))</f>
        <v>521</v>
      </c>
      <c r="I36" s="6">
        <f>IF(ISBLANK(I34),"",TRUNC(0.8465*(I34*100-75)^1.42))</f>
        <v>585</v>
      </c>
      <c r="J36" s="6">
        <f>IF(ISBLANK(J34),"",TRUNC(20.5173*(15.5-J34)^1.92))</f>
        <v>662</v>
      </c>
      <c r="K36" s="6">
        <f>IF(ISBLANK(K34),"",TRUNC(0.2797*(K34*100-100)^1.35))</f>
        <v>264</v>
      </c>
      <c r="L36" s="22">
        <f>IF(ISBLANK(L34),"",INT(0.08713*(305.5-(L34/$L$8))^1.85))</f>
        <v>601</v>
      </c>
      <c r="M36" s="15">
        <f>M37</f>
        <v>3766</v>
      </c>
    </row>
    <row r="37" spans="2:13" ht="15">
      <c r="B37" s="48"/>
      <c r="C37" s="47"/>
      <c r="D37" s="50"/>
      <c r="E37" s="49"/>
      <c r="F37" s="23"/>
      <c r="G37" s="23">
        <f>F36+G36</f>
        <v>1133</v>
      </c>
      <c r="H37" s="23">
        <f>G37+H36</f>
        <v>1654</v>
      </c>
      <c r="I37" s="23">
        <f>H37+I36</f>
        <v>2239</v>
      </c>
      <c r="J37" s="23">
        <f>I37+J36</f>
        <v>2901</v>
      </c>
      <c r="K37" s="23">
        <f>J37+K36</f>
        <v>3165</v>
      </c>
      <c r="L37" s="23">
        <f>K37+L36</f>
        <v>3766</v>
      </c>
      <c r="M37" s="24">
        <f>SUM(F36:L36)</f>
        <v>3766</v>
      </c>
    </row>
    <row r="38" spans="6:13" ht="15">
      <c r="F38" s="23"/>
      <c r="G38" s="23"/>
      <c r="H38" s="23"/>
      <c r="I38" s="23"/>
      <c r="J38" s="23"/>
      <c r="K38" s="25"/>
      <c r="L38" s="23"/>
      <c r="M38" s="25">
        <f>M37</f>
        <v>3766</v>
      </c>
    </row>
    <row r="39" spans="1:16" ht="15">
      <c r="A39" s="2">
        <v>7</v>
      </c>
      <c r="B39" s="51">
        <v>104</v>
      </c>
      <c r="C39" s="52" t="s">
        <v>17</v>
      </c>
      <c r="D39" s="53" t="s">
        <v>18</v>
      </c>
      <c r="E39" s="54" t="s">
        <v>16</v>
      </c>
      <c r="F39" s="13">
        <v>7.69</v>
      </c>
      <c r="G39" s="13">
        <v>5.45</v>
      </c>
      <c r="H39" s="13">
        <v>9.72</v>
      </c>
      <c r="I39" s="13">
        <v>1.6</v>
      </c>
      <c r="J39" s="13">
        <v>9.58</v>
      </c>
      <c r="K39" s="13">
        <v>3</v>
      </c>
      <c r="L39" s="14">
        <v>0.002093981481481482</v>
      </c>
      <c r="M39" s="15">
        <f>M42</f>
        <v>3692</v>
      </c>
      <c r="N39" s="55" t="s">
        <v>62</v>
      </c>
      <c r="O39" s="15"/>
      <c r="P39" s="1"/>
    </row>
    <row r="40" spans="1:15" ht="15">
      <c r="A40" s="26"/>
      <c r="F40" s="6"/>
      <c r="G40" s="20"/>
      <c r="H40" s="20"/>
      <c r="I40" s="20"/>
      <c r="J40" s="20"/>
      <c r="K40" s="20"/>
      <c r="L40" s="21"/>
      <c r="M40" s="15">
        <f>M42</f>
        <v>3692</v>
      </c>
      <c r="O40" s="15"/>
    </row>
    <row r="41" spans="6:15" ht="15">
      <c r="F41" s="6">
        <f>IF(ISBLANK(F39),"",TRUNC(58.015*(11.5-F39)^1.81))</f>
        <v>653</v>
      </c>
      <c r="G41" s="6">
        <f>IF(ISBLANK(G39),"",TRUNC(0.14354*(G39*100-220)^1.4))</f>
        <v>471</v>
      </c>
      <c r="H41" s="6">
        <f>IF(ISBLANK(H39),"",TRUNC(51.39*(H39-1.5)^1.05))</f>
        <v>469</v>
      </c>
      <c r="I41" s="6">
        <f>IF(ISBLANK(I39),"",TRUNC(0.8465*(I39*100-75)^1.42))</f>
        <v>464</v>
      </c>
      <c r="J41" s="6">
        <f>IF(ISBLANK(J39),"",TRUNC(20.5173*(15.5-J39)^1.92))</f>
        <v>623</v>
      </c>
      <c r="K41" s="6">
        <f>IF(ISBLANK(K39),"",TRUNC(0.2797*(K39*100-100)^1.35))</f>
        <v>357</v>
      </c>
      <c r="L41" s="22">
        <f>IF(ISBLANK(L39),"",INT(0.08713*(305.5-(L39/$L$8))^1.85))</f>
        <v>655</v>
      </c>
      <c r="M41" s="15">
        <f>M42</f>
        <v>3692</v>
      </c>
      <c r="O41" s="15"/>
    </row>
    <row r="42" spans="6:15" ht="15">
      <c r="F42" s="23"/>
      <c r="G42" s="23">
        <f>F41+G41</f>
        <v>1124</v>
      </c>
      <c r="H42" s="23">
        <f>G42+H41</f>
        <v>1593</v>
      </c>
      <c r="I42" s="23">
        <f>H42+I41</f>
        <v>2057</v>
      </c>
      <c r="J42" s="23">
        <f>I42+J41</f>
        <v>2680</v>
      </c>
      <c r="K42" s="23">
        <f>J42+K41</f>
        <v>3037</v>
      </c>
      <c r="L42" s="23">
        <f>K42+L41</f>
        <v>3692</v>
      </c>
      <c r="M42" s="24">
        <f>SUM(F41:L41)</f>
        <v>3692</v>
      </c>
      <c r="O42" s="24"/>
    </row>
    <row r="43" spans="6:15" ht="15">
      <c r="F43" s="23"/>
      <c r="G43" s="23"/>
      <c r="H43" s="23"/>
      <c r="I43" s="23"/>
      <c r="J43" s="23"/>
      <c r="K43" s="25"/>
      <c r="L43" s="23"/>
      <c r="M43" s="25">
        <f>M42</f>
        <v>3692</v>
      </c>
      <c r="O43" s="25"/>
    </row>
    <row r="44" spans="1:14" ht="15">
      <c r="A44" s="2">
        <v>8</v>
      </c>
      <c r="B44" s="51">
        <v>128</v>
      </c>
      <c r="C44" s="52" t="s">
        <v>31</v>
      </c>
      <c r="D44" s="53" t="s">
        <v>32</v>
      </c>
      <c r="E44" s="54" t="s">
        <v>27</v>
      </c>
      <c r="F44" s="13">
        <v>7.81</v>
      </c>
      <c r="G44" s="13">
        <v>5.38</v>
      </c>
      <c r="H44" s="13">
        <v>10.76</v>
      </c>
      <c r="I44" s="13">
        <v>1.6</v>
      </c>
      <c r="J44" s="13">
        <v>9.49</v>
      </c>
      <c r="K44" s="13">
        <v>2.7</v>
      </c>
      <c r="L44" s="14">
        <v>0.0021515046296296295</v>
      </c>
      <c r="M44" s="15">
        <f>M47</f>
        <v>3604</v>
      </c>
      <c r="N44" s="55" t="s">
        <v>67</v>
      </c>
    </row>
    <row r="45" spans="6:13" ht="15">
      <c r="F45" s="6"/>
      <c r="G45" s="20"/>
      <c r="H45" s="20"/>
      <c r="I45" s="20"/>
      <c r="J45" s="20"/>
      <c r="K45" s="20"/>
      <c r="L45" s="21"/>
      <c r="M45" s="15">
        <f>M47</f>
        <v>3604</v>
      </c>
    </row>
    <row r="46" spans="6:13" ht="15">
      <c r="F46" s="6">
        <f>IF(ISBLANK(F44),"",TRUNC(58.015*(11.5-F44)^1.81))</f>
        <v>616</v>
      </c>
      <c r="G46" s="6">
        <f>IF(ISBLANK(G44),"",TRUNC(0.14354*(G44*100-220)^1.4))</f>
        <v>457</v>
      </c>
      <c r="H46" s="6">
        <f>IF(ISBLANK(H44),"",TRUNC(51.39*(H44-1.5)^1.05))</f>
        <v>531</v>
      </c>
      <c r="I46" s="6">
        <f>IF(ISBLANK(I44),"",TRUNC(0.8465*(I44*100-75)^1.42))</f>
        <v>464</v>
      </c>
      <c r="J46" s="6">
        <f>IF(ISBLANK(J44),"",TRUNC(20.5173*(15.5-J44)^1.92))</f>
        <v>642</v>
      </c>
      <c r="K46" s="6">
        <f>IF(ISBLANK(K44),"",TRUNC(0.2797*(K44*100-100)^1.35))</f>
        <v>286</v>
      </c>
      <c r="L46" s="22">
        <f>IF(ISBLANK(L44),"",INT(0.08713*(305.5-(L44/$L$8))^1.85))</f>
        <v>608</v>
      </c>
      <c r="M46" s="15">
        <f>M47</f>
        <v>3604</v>
      </c>
    </row>
    <row r="47" spans="6:13" ht="15">
      <c r="F47" s="23"/>
      <c r="G47" s="23">
        <f>F46+G46</f>
        <v>1073</v>
      </c>
      <c r="H47" s="23">
        <f>G47+H46</f>
        <v>1604</v>
      </c>
      <c r="I47" s="23">
        <f>H47+I46</f>
        <v>2068</v>
      </c>
      <c r="J47" s="23">
        <f>I47+J46</f>
        <v>2710</v>
      </c>
      <c r="K47" s="23">
        <f>J47+K46</f>
        <v>2996</v>
      </c>
      <c r="L47" s="23">
        <f>K47+L46</f>
        <v>3604</v>
      </c>
      <c r="M47" s="24">
        <f>SUM(F46:L46)</f>
        <v>3604</v>
      </c>
    </row>
    <row r="48" spans="6:13" ht="15">
      <c r="F48" s="23"/>
      <c r="G48" s="23"/>
      <c r="H48" s="23"/>
      <c r="I48" s="23"/>
      <c r="J48" s="23"/>
      <c r="K48" s="25"/>
      <c r="L48" s="23"/>
      <c r="M48" s="25">
        <f>M47</f>
        <v>3604</v>
      </c>
    </row>
    <row r="49" spans="1:14" ht="15">
      <c r="A49" s="2">
        <v>9</v>
      </c>
      <c r="B49" s="51">
        <v>133</v>
      </c>
      <c r="C49" s="52" t="s">
        <v>77</v>
      </c>
      <c r="D49" s="53" t="s">
        <v>33</v>
      </c>
      <c r="E49" s="54" t="s">
        <v>34</v>
      </c>
      <c r="F49" s="13">
        <v>7.87</v>
      </c>
      <c r="G49" s="13">
        <v>5.53</v>
      </c>
      <c r="H49" s="13">
        <v>11.16</v>
      </c>
      <c r="I49" s="13">
        <v>1.75</v>
      </c>
      <c r="J49" s="13">
        <v>9.59</v>
      </c>
      <c r="K49" s="13">
        <v>2.9</v>
      </c>
      <c r="L49" s="14">
        <v>0.002548148148148148</v>
      </c>
      <c r="M49" s="15">
        <f>M52</f>
        <v>3505</v>
      </c>
      <c r="N49" s="55" t="s">
        <v>68</v>
      </c>
    </row>
    <row r="50" spans="1:13" ht="15">
      <c r="A50" s="26"/>
      <c r="F50" s="6"/>
      <c r="G50" s="20"/>
      <c r="H50" s="20"/>
      <c r="I50" s="20"/>
      <c r="J50" s="20"/>
      <c r="K50" s="20"/>
      <c r="L50" s="21"/>
      <c r="M50" s="15">
        <f>M52</f>
        <v>3505</v>
      </c>
    </row>
    <row r="51" spans="6:13" ht="15">
      <c r="F51" s="6">
        <f>IF(ISBLANK(F49),"",TRUNC(58.015*(11.5-F49)^1.81))</f>
        <v>598</v>
      </c>
      <c r="G51" s="6">
        <f>IF(ISBLANK(G49),"",TRUNC(0.14354*(G49*100-220)^1.4))</f>
        <v>487</v>
      </c>
      <c r="H51" s="6">
        <f>IF(ISBLANK(H49),"",TRUNC(51.39*(H49-1.5)^1.05))</f>
        <v>556</v>
      </c>
      <c r="I51" s="6">
        <f>IF(ISBLANK(I49),"",TRUNC(0.8465*(I49*100-75)^1.42))</f>
        <v>585</v>
      </c>
      <c r="J51" s="6">
        <f>IF(ISBLANK(J49),"",TRUNC(20.5173*(15.5-J49)^1.92))</f>
        <v>621</v>
      </c>
      <c r="K51" s="6">
        <f>IF(ISBLANK(K49),"",TRUNC(0.2797*(K49*100-100)^1.35))</f>
        <v>333</v>
      </c>
      <c r="L51" s="22">
        <f>IF(ISBLANK(L49),"",INT(0.08713*(305.5-(L49/$L$8))^1.85))</f>
        <v>325</v>
      </c>
      <c r="M51" s="15">
        <f>M52</f>
        <v>3505</v>
      </c>
    </row>
    <row r="52" spans="6:13" ht="15">
      <c r="F52" s="23"/>
      <c r="G52" s="23">
        <f>F51+G51</f>
        <v>1085</v>
      </c>
      <c r="H52" s="23">
        <f>G52+H51</f>
        <v>1641</v>
      </c>
      <c r="I52" s="23">
        <f>H52+I51</f>
        <v>2226</v>
      </c>
      <c r="J52" s="23">
        <f>I52+J51</f>
        <v>2847</v>
      </c>
      <c r="K52" s="23">
        <f>J52+K51</f>
        <v>3180</v>
      </c>
      <c r="L52" s="23">
        <f>K52+L51</f>
        <v>3505</v>
      </c>
      <c r="M52" s="24">
        <f>SUM(F51:L51)</f>
        <v>3505</v>
      </c>
    </row>
    <row r="53" spans="6:13" ht="15">
      <c r="F53" s="23"/>
      <c r="G53" s="23"/>
      <c r="H53" s="23"/>
      <c r="I53" s="23"/>
      <c r="J53" s="23"/>
      <c r="K53" s="25"/>
      <c r="L53" s="23"/>
      <c r="M53" s="25">
        <f>M52</f>
        <v>3505</v>
      </c>
    </row>
    <row r="54" spans="1:14" ht="15">
      <c r="A54" s="2">
        <v>10</v>
      </c>
      <c r="B54" s="51">
        <v>147</v>
      </c>
      <c r="C54" s="52" t="s">
        <v>40</v>
      </c>
      <c r="D54" s="53" t="s">
        <v>41</v>
      </c>
      <c r="E54" s="54" t="s">
        <v>37</v>
      </c>
      <c r="F54" s="13">
        <v>8.03</v>
      </c>
      <c r="G54" s="13">
        <v>5.59</v>
      </c>
      <c r="H54" s="13">
        <v>10</v>
      </c>
      <c r="I54" s="13">
        <v>1.6</v>
      </c>
      <c r="J54" s="13">
        <v>9.98</v>
      </c>
      <c r="K54" s="13">
        <v>2.2</v>
      </c>
      <c r="L54" s="14">
        <v>0.0019765046296296297</v>
      </c>
      <c r="M54" s="15">
        <f>M57</f>
        <v>3483</v>
      </c>
      <c r="N54" s="55" t="s">
        <v>69</v>
      </c>
    </row>
    <row r="55" spans="6:13" ht="15">
      <c r="F55" s="6"/>
      <c r="G55" s="20"/>
      <c r="H55" s="20"/>
      <c r="I55" s="20"/>
      <c r="J55" s="20"/>
      <c r="K55" s="20"/>
      <c r="L55" s="21"/>
      <c r="M55" s="15">
        <f>M57</f>
        <v>3483</v>
      </c>
    </row>
    <row r="56" spans="6:13" ht="15">
      <c r="F56" s="6">
        <f>IF(ISBLANK(F54),"",TRUNC(58.015*(11.5-F54)^1.81))</f>
        <v>551</v>
      </c>
      <c r="G56" s="6">
        <f>IF(ISBLANK(G54),"",TRUNC(0.14354*(G54*100-220)^1.4))</f>
        <v>500</v>
      </c>
      <c r="H56" s="6">
        <f>IF(ISBLANK(H54),"",TRUNC(51.39*(H54-1.5)^1.05))</f>
        <v>486</v>
      </c>
      <c r="I56" s="6">
        <f>IF(ISBLANK(I54),"",TRUNC(0.8465*(I54*100-75)^1.42))</f>
        <v>464</v>
      </c>
      <c r="J56" s="6">
        <f>IF(ISBLANK(J54),"",TRUNC(20.5173*(15.5-J54)^1.92))</f>
        <v>545</v>
      </c>
      <c r="K56" s="6">
        <f>IF(ISBLANK(K54),"",TRUNC(0.2797*(K54*100-100)^1.35))</f>
        <v>179</v>
      </c>
      <c r="L56" s="22">
        <f>IF(ISBLANK(L54),"",INT(0.08713*(305.5-(L54/$L$8))^1.85))</f>
        <v>758</v>
      </c>
      <c r="M56" s="15">
        <f>M57</f>
        <v>3483</v>
      </c>
    </row>
    <row r="57" spans="6:13" ht="15">
      <c r="F57" s="23"/>
      <c r="G57" s="23">
        <f>F56+G56</f>
        <v>1051</v>
      </c>
      <c r="H57" s="23">
        <f>G57+H56</f>
        <v>1537</v>
      </c>
      <c r="I57" s="23">
        <f>H57+I56</f>
        <v>2001</v>
      </c>
      <c r="J57" s="23">
        <f>I57+J56</f>
        <v>2546</v>
      </c>
      <c r="K57" s="23">
        <f>J57+K56</f>
        <v>2725</v>
      </c>
      <c r="L57" s="23">
        <f>K57+L56</f>
        <v>3483</v>
      </c>
      <c r="M57" s="24">
        <f>SUM(F56:L56)</f>
        <v>3483</v>
      </c>
    </row>
    <row r="58" spans="6:13" ht="15">
      <c r="F58" s="23"/>
      <c r="G58" s="23"/>
      <c r="H58" s="23"/>
      <c r="I58" s="23"/>
      <c r="J58" s="23"/>
      <c r="K58" s="25"/>
      <c r="L58" s="23"/>
      <c r="M58" s="25">
        <f>M57</f>
        <v>3483</v>
      </c>
    </row>
    <row r="59" spans="1:14" ht="15">
      <c r="A59" s="2">
        <v>11</v>
      </c>
      <c r="B59" s="51">
        <v>148</v>
      </c>
      <c r="C59" s="52" t="s">
        <v>42</v>
      </c>
      <c r="D59" s="53" t="s">
        <v>43</v>
      </c>
      <c r="E59" s="54" t="s">
        <v>37</v>
      </c>
      <c r="F59" s="13">
        <v>7.88</v>
      </c>
      <c r="G59" s="13">
        <v>5.73</v>
      </c>
      <c r="H59" s="13">
        <v>9.86</v>
      </c>
      <c r="I59" s="13">
        <v>1.6</v>
      </c>
      <c r="J59" s="13">
        <v>10.2</v>
      </c>
      <c r="K59" s="13" t="s">
        <v>79</v>
      </c>
      <c r="L59" s="14">
        <v>0.001956597222222222</v>
      </c>
      <c r="M59" s="15">
        <f>M62</f>
        <v>3345</v>
      </c>
      <c r="N59" s="55" t="s">
        <v>69</v>
      </c>
    </row>
    <row r="60" spans="1:13" ht="15">
      <c r="A60" s="26"/>
      <c r="F60" s="6"/>
      <c r="G60" s="20"/>
      <c r="H60" s="20"/>
      <c r="I60" s="20"/>
      <c r="J60" s="20"/>
      <c r="K60" s="20"/>
      <c r="L60" s="21"/>
      <c r="M60" s="15">
        <f>M62</f>
        <v>3345</v>
      </c>
    </row>
    <row r="61" spans="6:13" ht="15">
      <c r="F61" s="6">
        <f>IF(ISBLANK(F59),"",TRUNC(58.015*(11.5-F59)^1.81))</f>
        <v>595</v>
      </c>
      <c r="G61" s="6">
        <f>IF(ISBLANK(G59),"",TRUNC(0.14354*(G59*100-220)^1.4))</f>
        <v>529</v>
      </c>
      <c r="H61" s="6">
        <f>IF(ISBLANK(H59),"",TRUNC(51.39*(H59-1.5)^1.05))</f>
        <v>477</v>
      </c>
      <c r="I61" s="6">
        <f>IF(ISBLANK(I59),"",TRUNC(0.8465*(I59*100-75)^1.42))</f>
        <v>464</v>
      </c>
      <c r="J61" s="6">
        <f>IF(ISBLANK(J59),"",TRUNC(20.5173*(15.5-J59)^1.92))</f>
        <v>504</v>
      </c>
      <c r="K61" s="6">
        <v>0</v>
      </c>
      <c r="L61" s="22">
        <f>IF(ISBLANK(L59),"",INT(0.08713*(305.5-(L59/$L$8))^1.85))</f>
        <v>776</v>
      </c>
      <c r="M61" s="15">
        <f>M62</f>
        <v>3345</v>
      </c>
    </row>
    <row r="62" spans="6:13" ht="15">
      <c r="F62" s="23"/>
      <c r="G62" s="23">
        <f>F61+G61</f>
        <v>1124</v>
      </c>
      <c r="H62" s="23">
        <f>G62+H61</f>
        <v>1601</v>
      </c>
      <c r="I62" s="23">
        <f>H62+I61</f>
        <v>2065</v>
      </c>
      <c r="J62" s="23">
        <f>I62+J61</f>
        <v>2569</v>
      </c>
      <c r="K62" s="23">
        <f>J62+K61</f>
        <v>2569</v>
      </c>
      <c r="L62" s="23">
        <f>K62+L61</f>
        <v>3345</v>
      </c>
      <c r="M62" s="24">
        <f>SUM(F61:L61)</f>
        <v>3345</v>
      </c>
    </row>
    <row r="63" spans="6:13" ht="15">
      <c r="F63" s="23"/>
      <c r="G63" s="23"/>
      <c r="H63" s="23"/>
      <c r="I63" s="23"/>
      <c r="J63" s="23"/>
      <c r="K63" s="25"/>
      <c r="L63" s="23"/>
      <c r="M63" s="25">
        <f>M62</f>
        <v>3345</v>
      </c>
    </row>
    <row r="64" spans="1:14" ht="15">
      <c r="A64" s="2">
        <v>12</v>
      </c>
      <c r="B64" s="51">
        <v>173</v>
      </c>
      <c r="C64" s="52" t="s">
        <v>46</v>
      </c>
      <c r="D64" s="53" t="s">
        <v>47</v>
      </c>
      <c r="E64" s="54" t="s">
        <v>11</v>
      </c>
      <c r="F64" s="13">
        <v>7.96</v>
      </c>
      <c r="G64" s="13">
        <v>5.34</v>
      </c>
      <c r="H64" s="13">
        <v>11</v>
      </c>
      <c r="I64" s="13">
        <v>1.7</v>
      </c>
      <c r="J64" s="13">
        <v>10.26</v>
      </c>
      <c r="K64" s="13">
        <v>2.4</v>
      </c>
      <c r="L64" s="14">
        <v>0.0024626157407407405</v>
      </c>
      <c r="M64" s="15">
        <f>M67</f>
        <v>3202</v>
      </c>
      <c r="N64" s="55" t="s">
        <v>70</v>
      </c>
    </row>
    <row r="65" spans="6:13" ht="15">
      <c r="F65" s="6"/>
      <c r="G65" s="20"/>
      <c r="H65" s="20"/>
      <c r="I65" s="20"/>
      <c r="J65" s="20"/>
      <c r="K65" s="20"/>
      <c r="L65" s="21"/>
      <c r="M65" s="15">
        <f>M67</f>
        <v>3202</v>
      </c>
    </row>
    <row r="66" spans="1:13" ht="15">
      <c r="A66" s="46"/>
      <c r="F66" s="6">
        <f>IF(ISBLANK(F64),"",TRUNC(58.015*(11.5-F64)^1.81))</f>
        <v>571</v>
      </c>
      <c r="G66" s="6">
        <f>IF(ISBLANK(G64),"",TRUNC(0.14354*(G64*100-220)^1.4))</f>
        <v>449</v>
      </c>
      <c r="H66" s="6">
        <f>IF(ISBLANK(H64),"",TRUNC(51.39*(H64-1.5)^1.05))</f>
        <v>546</v>
      </c>
      <c r="I66" s="6">
        <f>IF(ISBLANK(I64),"",TRUNC(0.8465*(I64*100-75)^1.42))</f>
        <v>544</v>
      </c>
      <c r="J66" s="6">
        <f>IF(ISBLANK(J64),"",TRUNC(20.5173*(15.5-J64)^1.92))</f>
        <v>493</v>
      </c>
      <c r="K66" s="6">
        <f>IF(ISBLANK(K64),"",TRUNC(0.2797*(K64*100-100)^1.35))</f>
        <v>220</v>
      </c>
      <c r="L66" s="22">
        <f>IF(ISBLANK(L64),"",INT(0.08713*(305.5-(L64/$L$8))^1.85))</f>
        <v>379</v>
      </c>
      <c r="M66" s="15">
        <f>M67</f>
        <v>3202</v>
      </c>
    </row>
    <row r="67" spans="6:13" ht="15">
      <c r="F67" s="23"/>
      <c r="G67" s="23">
        <f>F66+G66</f>
        <v>1020</v>
      </c>
      <c r="H67" s="23">
        <f>G67+H66</f>
        <v>1566</v>
      </c>
      <c r="I67" s="23">
        <f>H67+I66</f>
        <v>2110</v>
      </c>
      <c r="J67" s="23">
        <f>I67+J66</f>
        <v>2603</v>
      </c>
      <c r="K67" s="23">
        <f>J67+K66</f>
        <v>2823</v>
      </c>
      <c r="L67" s="23">
        <f>K67+L66</f>
        <v>3202</v>
      </c>
      <c r="M67" s="24">
        <f>SUM(F66:L66)</f>
        <v>3202</v>
      </c>
    </row>
    <row r="68" spans="6:13" ht="8.25" customHeight="1">
      <c r="F68" s="23"/>
      <c r="G68" s="23"/>
      <c r="H68" s="23"/>
      <c r="I68" s="23"/>
      <c r="J68" s="23"/>
      <c r="K68" s="25"/>
      <c r="L68" s="23"/>
      <c r="M68" s="25">
        <f>M67</f>
        <v>3202</v>
      </c>
    </row>
    <row r="69" spans="1:14" ht="15">
      <c r="A69" s="2">
        <v>13</v>
      </c>
      <c r="B69" s="51">
        <v>145</v>
      </c>
      <c r="C69" s="52" t="s">
        <v>35</v>
      </c>
      <c r="D69" s="53" t="s">
        <v>36</v>
      </c>
      <c r="E69" s="54" t="s">
        <v>37</v>
      </c>
      <c r="F69" s="13">
        <v>7.86</v>
      </c>
      <c r="G69" s="13">
        <v>4.91</v>
      </c>
      <c r="H69" s="13">
        <v>6.75</v>
      </c>
      <c r="I69" s="13">
        <v>1.45</v>
      </c>
      <c r="J69" s="13">
        <v>9.15</v>
      </c>
      <c r="K69" s="13" t="s">
        <v>79</v>
      </c>
      <c r="L69" s="14">
        <v>0.0023003472222222223</v>
      </c>
      <c r="M69" s="15">
        <f>M72</f>
        <v>2816</v>
      </c>
      <c r="N69" s="55" t="s">
        <v>69</v>
      </c>
    </row>
    <row r="70" spans="1:13" ht="15">
      <c r="A70" s="26"/>
      <c r="F70" s="6"/>
      <c r="G70" s="20"/>
      <c r="H70" s="20"/>
      <c r="I70" s="20"/>
      <c r="J70" s="20"/>
      <c r="K70" s="20"/>
      <c r="L70" s="21"/>
      <c r="M70" s="15">
        <f>M72</f>
        <v>2816</v>
      </c>
    </row>
    <row r="71" spans="6:13" ht="15">
      <c r="F71" s="6">
        <f>IF(ISBLANK(F69),"",TRUNC(58.015*(11.5-F69)^1.81))</f>
        <v>601</v>
      </c>
      <c r="G71" s="6">
        <f>IF(ISBLANK(G69),"",TRUNC(0.14354*(G69*100-220)^1.4))</f>
        <v>365</v>
      </c>
      <c r="H71" s="6">
        <f>IF(ISBLANK(H69),"",TRUNC(51.39*(H69-1.5)^1.05))</f>
        <v>293</v>
      </c>
      <c r="I71" s="6">
        <f>IF(ISBLANK(I69),"",TRUNC(0.8465*(I69*100-75)^1.42))</f>
        <v>352</v>
      </c>
      <c r="J71" s="6">
        <f>IF(ISBLANK(J69),"",TRUNC(20.5173*(15.5-J69)^1.92))</f>
        <v>713</v>
      </c>
      <c r="K71" s="6">
        <v>0</v>
      </c>
      <c r="L71" s="22">
        <f>IF(ISBLANK(L69),"",INT(0.08713*(305.5-(L69/$L$8))^1.85))</f>
        <v>492</v>
      </c>
      <c r="M71" s="15">
        <f>M72</f>
        <v>2816</v>
      </c>
    </row>
    <row r="72" spans="6:13" ht="15">
      <c r="F72" s="23"/>
      <c r="G72" s="23">
        <f>F71+G71</f>
        <v>966</v>
      </c>
      <c r="H72" s="23">
        <f>G72+H71</f>
        <v>1259</v>
      </c>
      <c r="I72" s="23">
        <f>H72+I71</f>
        <v>1611</v>
      </c>
      <c r="J72" s="23">
        <f>I72+J71</f>
        <v>2324</v>
      </c>
      <c r="K72" s="23">
        <f>J72+K71</f>
        <v>2324</v>
      </c>
      <c r="L72" s="23">
        <f>K72+L71</f>
        <v>2816</v>
      </c>
      <c r="M72" s="24">
        <f>SUM(F71:L71)</f>
        <v>2816</v>
      </c>
    </row>
    <row r="73" spans="6:13" ht="15">
      <c r="F73" s="23"/>
      <c r="G73" s="23"/>
      <c r="H73" s="23"/>
      <c r="I73" s="23"/>
      <c r="J73" s="23"/>
      <c r="K73" s="25"/>
      <c r="L73" s="23"/>
      <c r="M73" s="25">
        <f>M72</f>
        <v>2816</v>
      </c>
    </row>
    <row r="74" spans="1:14" ht="15">
      <c r="A74" s="2">
        <v>14</v>
      </c>
      <c r="B74" s="51">
        <v>149</v>
      </c>
      <c r="C74" s="52" t="s">
        <v>44</v>
      </c>
      <c r="D74" s="53" t="s">
        <v>45</v>
      </c>
      <c r="E74" s="54" t="s">
        <v>37</v>
      </c>
      <c r="F74" s="13">
        <v>7.96</v>
      </c>
      <c r="G74" s="13">
        <v>4.92</v>
      </c>
      <c r="H74" s="13">
        <v>7.88</v>
      </c>
      <c r="I74" s="13">
        <v>1.55</v>
      </c>
      <c r="J74" s="13">
        <v>10.47</v>
      </c>
      <c r="K74" s="13" t="s">
        <v>79</v>
      </c>
      <c r="L74" s="14">
        <v>0.0022921296296296296</v>
      </c>
      <c r="M74" s="15">
        <f>M77</f>
        <v>2677</v>
      </c>
      <c r="N74" s="55" t="s">
        <v>69</v>
      </c>
    </row>
    <row r="75" spans="1:13" ht="15">
      <c r="A75" s="26"/>
      <c r="F75" s="6"/>
      <c r="G75" s="20"/>
      <c r="H75" s="20"/>
      <c r="I75" s="20"/>
      <c r="J75" s="20"/>
      <c r="K75" s="20"/>
      <c r="L75" s="21"/>
      <c r="M75" s="15">
        <f>M77</f>
        <v>2677</v>
      </c>
    </row>
    <row r="76" spans="6:13" ht="15">
      <c r="F76" s="6">
        <f>IF(ISBLANK(F74),"",TRUNC(58.015*(11.5-F74)^1.81))</f>
        <v>571</v>
      </c>
      <c r="G76" s="6">
        <f>IF(ISBLANK(G74),"",TRUNC(0.14354*(G74*100-220)^1.4))</f>
        <v>367</v>
      </c>
      <c r="H76" s="6">
        <f>IF(ISBLANK(H74),"",TRUNC(51.39*(H74-1.5)^1.05))</f>
        <v>359</v>
      </c>
      <c r="I76" s="6">
        <f>IF(ISBLANK(I74),"",TRUNC(0.8465*(I74*100-75)^1.42))</f>
        <v>426</v>
      </c>
      <c r="J76" s="6">
        <f>IF(ISBLANK(J74),"",TRUNC(20.5173*(15.5-J74)^1.92))</f>
        <v>456</v>
      </c>
      <c r="K76" s="6">
        <v>0</v>
      </c>
      <c r="L76" s="22">
        <f>IF(ISBLANK(L74),"",INT(0.08713*(305.5-(L74/$L$8))^1.85))</f>
        <v>498</v>
      </c>
      <c r="M76" s="15">
        <f>M77</f>
        <v>2677</v>
      </c>
    </row>
    <row r="77" spans="6:13" ht="15">
      <c r="F77" s="23"/>
      <c r="G77" s="23">
        <f>F76+G76</f>
        <v>938</v>
      </c>
      <c r="H77" s="23">
        <f>G77+H76</f>
        <v>1297</v>
      </c>
      <c r="I77" s="23">
        <f>H77+I76</f>
        <v>1723</v>
      </c>
      <c r="J77" s="23">
        <f>I77+J76</f>
        <v>2179</v>
      </c>
      <c r="K77" s="23">
        <f>J77+K76</f>
        <v>2179</v>
      </c>
      <c r="L77" s="23">
        <f>K77+L76</f>
        <v>2677</v>
      </c>
      <c r="M77" s="24">
        <f>SUM(F76:L76)</f>
        <v>2677</v>
      </c>
    </row>
    <row r="78" spans="6:13" ht="15">
      <c r="F78" s="23"/>
      <c r="G78" s="23"/>
      <c r="H78" s="23"/>
      <c r="I78" s="23"/>
      <c r="J78" s="23"/>
      <c r="K78" s="25"/>
      <c r="L78" s="23"/>
      <c r="M78" s="25">
        <f>M77</f>
        <v>2677</v>
      </c>
    </row>
    <row r="79" spans="1:14" ht="15">
      <c r="A79" s="2">
        <v>15</v>
      </c>
      <c r="B79" s="51">
        <v>146</v>
      </c>
      <c r="C79" s="52" t="s">
        <v>38</v>
      </c>
      <c r="D79" s="53" t="s">
        <v>39</v>
      </c>
      <c r="E79" s="54" t="s">
        <v>37</v>
      </c>
      <c r="F79" s="13">
        <v>8.19</v>
      </c>
      <c r="G79" s="13">
        <v>4.97</v>
      </c>
      <c r="H79" s="13">
        <v>7.72</v>
      </c>
      <c r="I79" s="13">
        <v>1.55</v>
      </c>
      <c r="J79" s="13">
        <v>9.89</v>
      </c>
      <c r="K79" s="13" t="s">
        <v>79</v>
      </c>
      <c r="L79" s="14">
        <v>0.002424189814814815</v>
      </c>
      <c r="M79" s="15">
        <f>M82</f>
        <v>2626</v>
      </c>
      <c r="N79" s="55" t="s">
        <v>69</v>
      </c>
    </row>
    <row r="80" spans="1:13" ht="15">
      <c r="A80" s="26"/>
      <c r="F80" s="6"/>
      <c r="G80" s="20"/>
      <c r="H80" s="20"/>
      <c r="I80" s="20"/>
      <c r="J80" s="20"/>
      <c r="K80" s="20"/>
      <c r="L80" s="21"/>
      <c r="M80" s="15">
        <f>M82</f>
        <v>2626</v>
      </c>
    </row>
    <row r="81" spans="6:13" ht="15">
      <c r="F81" s="6">
        <f>IF(ISBLANK(F79),"",TRUNC(58.015*(11.5-F79)^1.81))</f>
        <v>506</v>
      </c>
      <c r="G81" s="6">
        <f>IF(ISBLANK(G79),"",TRUNC(0.14354*(G79*100-220)^1.4))</f>
        <v>377</v>
      </c>
      <c r="H81" s="6">
        <f>IF(ISBLANK(H79),"",TRUNC(51.39*(H79-1.5)^1.05))</f>
        <v>350</v>
      </c>
      <c r="I81" s="6">
        <f>IF(ISBLANK(I79),"",TRUNC(0.8465*(I79*100-75)^1.42))</f>
        <v>426</v>
      </c>
      <c r="J81" s="6">
        <f>IF(ISBLANK(J79),"",TRUNC(20.5173*(15.5-J79)^1.92))</f>
        <v>562</v>
      </c>
      <c r="K81" s="6">
        <v>0</v>
      </c>
      <c r="L81" s="22">
        <f>IF(ISBLANK(L79),"",INT(0.08713*(305.5-(L79/$L$8))^1.85))</f>
        <v>405</v>
      </c>
      <c r="M81" s="15">
        <f>M82</f>
        <v>2626</v>
      </c>
    </row>
    <row r="82" spans="6:13" ht="15">
      <c r="F82" s="23"/>
      <c r="G82" s="23">
        <f>F81+G81</f>
        <v>883</v>
      </c>
      <c r="H82" s="23">
        <f>G82+H81</f>
        <v>1233</v>
      </c>
      <c r="I82" s="23">
        <f>H82+I81</f>
        <v>1659</v>
      </c>
      <c r="J82" s="23">
        <f>I82+J81</f>
        <v>2221</v>
      </c>
      <c r="K82" s="23">
        <f>J82+K81</f>
        <v>2221</v>
      </c>
      <c r="L82" s="23">
        <f>K82+L81</f>
        <v>2626</v>
      </c>
      <c r="M82" s="24">
        <f>SUM(F81:L81)</f>
        <v>2626</v>
      </c>
    </row>
    <row r="83" spans="6:13" ht="15">
      <c r="F83" s="23"/>
      <c r="G83" s="23"/>
      <c r="H83" s="23"/>
      <c r="I83" s="23"/>
      <c r="J83" s="23"/>
      <c r="K83" s="25"/>
      <c r="L83" s="23"/>
      <c r="M83" s="25">
        <f>M82</f>
        <v>2626</v>
      </c>
    </row>
    <row r="84" spans="2:14" ht="15">
      <c r="B84" s="51">
        <v>124</v>
      </c>
      <c r="C84" s="52" t="s">
        <v>22</v>
      </c>
      <c r="D84" s="53" t="s">
        <v>23</v>
      </c>
      <c r="E84" s="54" t="s">
        <v>24</v>
      </c>
      <c r="F84" s="13">
        <v>7.76</v>
      </c>
      <c r="G84" s="13">
        <v>5.4</v>
      </c>
      <c r="H84" s="13">
        <v>9.02</v>
      </c>
      <c r="I84" s="13">
        <v>1.55</v>
      </c>
      <c r="J84" s="13">
        <v>10.44</v>
      </c>
      <c r="K84" s="13" t="s">
        <v>79</v>
      </c>
      <c r="L84" s="14" t="s">
        <v>78</v>
      </c>
      <c r="M84" s="15">
        <f>M87</f>
        <v>0</v>
      </c>
      <c r="N84" s="55" t="s">
        <v>64</v>
      </c>
    </row>
    <row r="85" spans="1:13" ht="15">
      <c r="A85" s="26"/>
      <c r="F85" s="6"/>
      <c r="G85" s="20"/>
      <c r="H85" s="20"/>
      <c r="I85" s="20"/>
      <c r="J85" s="20"/>
      <c r="K85" s="20"/>
      <c r="L85" s="21"/>
      <c r="M85" s="15">
        <f>M87</f>
        <v>0</v>
      </c>
    </row>
    <row r="86" spans="6:13" ht="15">
      <c r="F86" s="6">
        <f>IF(ISBLANK(F84),"",TRUNC(58.015*(11.5-F84)^1.81))</f>
        <v>631</v>
      </c>
      <c r="G86" s="6">
        <f>IF(ISBLANK(G84),"",TRUNC(0.14354*(G84*100-220)^1.4))</f>
        <v>461</v>
      </c>
      <c r="H86" s="6">
        <f>IF(ISBLANK(H84),"",TRUNC(51.39*(H84-1.5)^1.05))</f>
        <v>427</v>
      </c>
      <c r="I86" s="6">
        <f>IF(ISBLANK(I84),"",TRUNC(0.8465*(I84*100-75)^1.42))</f>
        <v>426</v>
      </c>
      <c r="J86" s="6">
        <f>IF(ISBLANK(J84),"",TRUNC(20.5173*(15.5-J84)^1.92))</f>
        <v>461</v>
      </c>
      <c r="K86" s="6">
        <v>0</v>
      </c>
      <c r="L86" s="22"/>
      <c r="M86" s="15">
        <f>M87</f>
        <v>0</v>
      </c>
    </row>
    <row r="87" spans="6:13" ht="15">
      <c r="F87" s="23"/>
      <c r="G87" s="23">
        <f>F86+G86</f>
        <v>1092</v>
      </c>
      <c r="H87" s="23">
        <f>G87+H86</f>
        <v>1519</v>
      </c>
      <c r="I87" s="23">
        <f>H87+I86</f>
        <v>1945</v>
      </c>
      <c r="J87" s="23">
        <f>I87+J86</f>
        <v>2406</v>
      </c>
      <c r="K87" s="23">
        <f>J87+K86</f>
        <v>2406</v>
      </c>
      <c r="L87" s="23"/>
      <c r="M87" s="24"/>
    </row>
    <row r="88" spans="6:13" ht="15">
      <c r="F88" s="23"/>
      <c r="G88" s="23"/>
      <c r="H88" s="23"/>
      <c r="I88" s="23"/>
      <c r="J88" s="23"/>
      <c r="K88" s="25"/>
      <c r="L88" s="23"/>
      <c r="M88" s="25">
        <f>M87</f>
        <v>0</v>
      </c>
    </row>
    <row r="89" spans="2:14" ht="15">
      <c r="B89" s="51">
        <v>194</v>
      </c>
      <c r="C89" s="52" t="s">
        <v>51</v>
      </c>
      <c r="D89" s="53" t="s">
        <v>52</v>
      </c>
      <c r="E89" s="54" t="s">
        <v>9</v>
      </c>
      <c r="F89" s="13">
        <v>8.28</v>
      </c>
      <c r="G89" s="13">
        <v>5.48</v>
      </c>
      <c r="H89" s="13">
        <v>8.12</v>
      </c>
      <c r="I89" s="13">
        <v>1.6</v>
      </c>
      <c r="J89" s="13">
        <v>10.59</v>
      </c>
      <c r="K89" s="13" t="s">
        <v>78</v>
      </c>
      <c r="L89" s="14"/>
      <c r="M89" s="15">
        <f>M92</f>
        <v>0</v>
      </c>
      <c r="N89" s="55" t="s">
        <v>72</v>
      </c>
    </row>
    <row r="90" spans="1:13" ht="15">
      <c r="A90" s="26"/>
      <c r="F90" s="6"/>
      <c r="G90" s="20"/>
      <c r="H90" s="20"/>
      <c r="I90" s="20"/>
      <c r="J90" s="20"/>
      <c r="K90" s="20"/>
      <c r="L90" s="21"/>
      <c r="M90" s="15">
        <f>M92</f>
        <v>0</v>
      </c>
    </row>
    <row r="91" spans="6:13" ht="15">
      <c r="F91" s="6">
        <f>IF(ISBLANK(F89),"",TRUNC(58.015*(11.5-F89)^1.81))</f>
        <v>481</v>
      </c>
      <c r="G91" s="6">
        <f>IF(ISBLANK(G89),"",TRUNC(0.14354*(G89*100-220)^1.4))</f>
        <v>477</v>
      </c>
      <c r="H91" s="6">
        <f>IF(ISBLANK(H89),"",TRUNC(51.39*(H89-1.5)^1.05))</f>
        <v>373</v>
      </c>
      <c r="I91" s="6">
        <f>IF(ISBLANK(I89),"",TRUNC(0.8465*(I89*100-75)^1.42))</f>
        <v>464</v>
      </c>
      <c r="J91" s="6">
        <f>IF(ISBLANK(J89),"",TRUNC(20.5173*(15.5-J89)^1.92))</f>
        <v>435</v>
      </c>
      <c r="K91" s="6"/>
      <c r="L91" s="22">
        <f>IF(ISBLANK(L89),"",INT(0.08713*(305.5-(L89/$L$8))^1.85))</f>
      </c>
      <c r="M91" s="15">
        <f>M92</f>
        <v>0</v>
      </c>
    </row>
    <row r="92" spans="6:13" ht="15">
      <c r="F92" s="23"/>
      <c r="G92" s="23">
        <f>F91+G91</f>
        <v>958</v>
      </c>
      <c r="H92" s="23">
        <f>G92+H91</f>
        <v>1331</v>
      </c>
      <c r="I92" s="23">
        <f>H92+I91</f>
        <v>1795</v>
      </c>
      <c r="J92" s="23">
        <f>I92+J91</f>
        <v>2230</v>
      </c>
      <c r="K92" s="23"/>
      <c r="L92" s="23"/>
      <c r="M92" s="24"/>
    </row>
    <row r="93" spans="6:13" ht="15">
      <c r="F93" s="23"/>
      <c r="G93" s="23"/>
      <c r="H93" s="23"/>
      <c r="I93" s="23"/>
      <c r="J93" s="23"/>
      <c r="K93" s="25"/>
      <c r="L93" s="23"/>
      <c r="M93" s="25">
        <f>M92</f>
        <v>0</v>
      </c>
    </row>
    <row r="94" spans="2:14" ht="15">
      <c r="B94" s="51">
        <v>197</v>
      </c>
      <c r="C94" s="52" t="s">
        <v>57</v>
      </c>
      <c r="D94" s="53" t="s">
        <v>58</v>
      </c>
      <c r="E94" s="54" t="s">
        <v>9</v>
      </c>
      <c r="F94" s="13">
        <v>7.94</v>
      </c>
      <c r="G94" s="13">
        <v>5.77</v>
      </c>
      <c r="H94" s="13">
        <v>10.56</v>
      </c>
      <c r="I94" s="13">
        <v>1.6</v>
      </c>
      <c r="J94" s="13" t="s">
        <v>78</v>
      </c>
      <c r="K94" s="13"/>
      <c r="L94" s="14"/>
      <c r="M94" s="15">
        <f>M97</f>
        <v>0</v>
      </c>
      <c r="N94" s="55" t="s">
        <v>72</v>
      </c>
    </row>
    <row r="95" spans="6:13" ht="15">
      <c r="F95" s="6"/>
      <c r="G95" s="20"/>
      <c r="H95" s="20"/>
      <c r="I95" s="20"/>
      <c r="J95" s="20"/>
      <c r="K95" s="20"/>
      <c r="L95" s="21"/>
      <c r="M95" s="15">
        <f>M97</f>
        <v>0</v>
      </c>
    </row>
    <row r="96" spans="6:13" ht="15">
      <c r="F96" s="6">
        <f>IF(ISBLANK(F94),"",TRUNC(58.015*(11.5-F94)^1.81))</f>
        <v>577</v>
      </c>
      <c r="G96" s="6">
        <f>IF(ISBLANK(G94),"",TRUNC(0.14354*(G94*100-220)^1.4))</f>
        <v>537</v>
      </c>
      <c r="H96" s="6">
        <f>IF(ISBLANK(H94),"",TRUNC(51.39*(H94-1.5)^1.05))</f>
        <v>519</v>
      </c>
      <c r="I96" s="6">
        <f>IF(ISBLANK(I94),"",TRUNC(0.8465*(I94*100-75)^1.42))</f>
        <v>464</v>
      </c>
      <c r="J96" s="6"/>
      <c r="K96" s="6">
        <f>IF(ISBLANK(K94),"",TRUNC(0.2797*(K94*100-100)^1.35))</f>
      </c>
      <c r="L96" s="22">
        <f>IF(ISBLANK(L94),"",INT(0.08713*(305.5-(L94/$L$8))^1.85))</f>
      </c>
      <c r="M96" s="15">
        <f>M97</f>
        <v>0</v>
      </c>
    </row>
    <row r="97" spans="2:13" ht="15">
      <c r="B97" s="27"/>
      <c r="C97" s="28"/>
      <c r="D97" s="31"/>
      <c r="E97" s="29"/>
      <c r="F97" s="23"/>
      <c r="G97" s="23">
        <f>F96+G96</f>
        <v>1114</v>
      </c>
      <c r="H97" s="23">
        <f>G97+H96</f>
        <v>1633</v>
      </c>
      <c r="I97" s="23">
        <f>H97+I96</f>
        <v>2097</v>
      </c>
      <c r="J97" s="23"/>
      <c r="K97" s="23"/>
      <c r="L97" s="23"/>
      <c r="M97" s="24"/>
    </row>
    <row r="98" spans="6:13" ht="9.75" customHeight="1">
      <c r="F98" s="23"/>
      <c r="G98" s="23"/>
      <c r="H98" s="23"/>
      <c r="I98" s="23"/>
      <c r="J98" s="23"/>
      <c r="K98" s="25"/>
      <c r="L98" s="23"/>
      <c r="M98" s="25">
        <f>M97</f>
        <v>0</v>
      </c>
    </row>
    <row r="99" spans="2:14" ht="15">
      <c r="B99" s="51">
        <v>117</v>
      </c>
      <c r="C99" s="52" t="s">
        <v>76</v>
      </c>
      <c r="D99" s="53" t="s">
        <v>21</v>
      </c>
      <c r="E99" s="54" t="s">
        <v>19</v>
      </c>
      <c r="F99" s="13">
        <v>7.77</v>
      </c>
      <c r="G99" s="13">
        <v>5.9</v>
      </c>
      <c r="H99" s="13">
        <v>9</v>
      </c>
      <c r="I99" s="13">
        <v>1.6</v>
      </c>
      <c r="J99" s="13" t="s">
        <v>78</v>
      </c>
      <c r="K99" s="13"/>
      <c r="L99" s="14"/>
      <c r="M99" s="15">
        <f>M102</f>
        <v>0</v>
      </c>
      <c r="N99" s="55" t="s">
        <v>63</v>
      </c>
    </row>
    <row r="100" spans="6:13" ht="15">
      <c r="F100" s="6"/>
      <c r="G100" s="20"/>
      <c r="H100" s="20"/>
      <c r="I100" s="20"/>
      <c r="J100" s="20"/>
      <c r="K100" s="20"/>
      <c r="L100" s="21"/>
      <c r="M100" s="15">
        <f>M102</f>
        <v>0</v>
      </c>
    </row>
    <row r="101" spans="6:13" ht="15">
      <c r="F101" s="6">
        <f>IF(ISBLANK(F99),"",TRUNC(58.015*(11.5-F99)^1.81))</f>
        <v>628</v>
      </c>
      <c r="G101" s="6">
        <f>IF(ISBLANK(G99),"",TRUNC(0.14354*(G99*100-220)^1.4))</f>
        <v>565</v>
      </c>
      <c r="H101" s="6">
        <f>IF(ISBLANK(H99),"",TRUNC(51.39*(H99-1.5)^1.05))</f>
        <v>426</v>
      </c>
      <c r="I101" s="6">
        <f>IF(ISBLANK(I99),"",TRUNC(0.8465*(I99*100-75)^1.42))</f>
        <v>464</v>
      </c>
      <c r="J101" s="6"/>
      <c r="K101" s="6">
        <f>IF(ISBLANK(K99),"",TRUNC(0.2797*(K99*100-100)^1.35))</f>
      </c>
      <c r="L101" s="22">
        <f>IF(ISBLANK(L99),"",INT(0.08713*(305.5-(L99/$L$8))^1.85))</f>
      </c>
      <c r="M101" s="15">
        <f>M102</f>
        <v>0</v>
      </c>
    </row>
    <row r="102" spans="6:13" ht="15">
      <c r="F102" s="23"/>
      <c r="G102" s="23">
        <f>F101+G101</f>
        <v>1193</v>
      </c>
      <c r="H102" s="23">
        <f>G102+H101</f>
        <v>1619</v>
      </c>
      <c r="I102" s="23">
        <f>H102+I101</f>
        <v>2083</v>
      </c>
      <c r="J102" s="23"/>
      <c r="K102" s="23"/>
      <c r="L102" s="23"/>
      <c r="M102" s="24"/>
    </row>
    <row r="103" spans="6:13" ht="15">
      <c r="F103" s="23"/>
      <c r="G103" s="23"/>
      <c r="H103" s="23"/>
      <c r="I103" s="23"/>
      <c r="J103" s="23"/>
      <c r="K103" s="25"/>
      <c r="L103" s="23"/>
      <c r="M103" s="25">
        <f>M102</f>
        <v>0</v>
      </c>
    </row>
    <row r="104" spans="2:14" ht="15">
      <c r="B104" s="51">
        <v>116</v>
      </c>
      <c r="C104" s="52" t="s">
        <v>75</v>
      </c>
      <c r="D104" s="53" t="s">
        <v>20</v>
      </c>
      <c r="E104" s="54" t="s">
        <v>19</v>
      </c>
      <c r="F104" s="13">
        <v>7.56</v>
      </c>
      <c r="G104" s="13" t="s">
        <v>78</v>
      </c>
      <c r="H104" s="13"/>
      <c r="I104" s="13"/>
      <c r="J104" s="13"/>
      <c r="K104" s="13"/>
      <c r="L104" s="14"/>
      <c r="M104" s="15">
        <f>M107</f>
        <v>0</v>
      </c>
      <c r="N104" s="55" t="s">
        <v>63</v>
      </c>
    </row>
    <row r="105" spans="6:13" ht="15">
      <c r="F105" s="6"/>
      <c r="G105" s="20"/>
      <c r="H105" s="20"/>
      <c r="I105" s="20"/>
      <c r="J105" s="20"/>
      <c r="K105" s="20"/>
      <c r="L105" s="21"/>
      <c r="M105" s="15">
        <f>M107</f>
        <v>0</v>
      </c>
    </row>
    <row r="106" spans="6:13" ht="15">
      <c r="F106" s="6">
        <f>IF(ISBLANK(F104),"",TRUNC(58.015*(11.5-F104)^1.81))</f>
        <v>694</v>
      </c>
      <c r="G106" s="6"/>
      <c r="H106" s="6">
        <f>IF(ISBLANK(H104),"",TRUNC(51.39*(H104-1.5)^1.05))</f>
      </c>
      <c r="I106" s="6">
        <f>IF(ISBLANK(I104),"",TRUNC(0.8465*(I104*100-75)^1.42))</f>
      </c>
      <c r="J106" s="6">
        <f>IF(ISBLANK(J104),"",TRUNC(20.5173*(15.5-J104)^1.92))</f>
      </c>
      <c r="K106" s="6">
        <f>IF(ISBLANK(K104),"",TRUNC(0.2797*(K104*100-100)^1.35))</f>
      </c>
      <c r="L106" s="22">
        <f>IF(ISBLANK(L104),"",INT(0.08713*(305.5-(L104/$L$8))^1.85))</f>
      </c>
      <c r="M106" s="15">
        <f>M107</f>
        <v>0</v>
      </c>
    </row>
    <row r="107" spans="6:13" ht="15">
      <c r="F107" s="23"/>
      <c r="G107" s="23">
        <f>F106+G106</f>
        <v>694</v>
      </c>
      <c r="H107" s="23"/>
      <c r="I107" s="23"/>
      <c r="J107" s="23"/>
      <c r="K107" s="23"/>
      <c r="L107" s="23"/>
      <c r="M107" s="24"/>
    </row>
    <row r="108" spans="6:13" ht="15">
      <c r="F108" s="23"/>
      <c r="G108" s="23"/>
      <c r="H108" s="23"/>
      <c r="I108" s="23"/>
      <c r="J108" s="23"/>
      <c r="K108" s="25"/>
      <c r="L108" s="23"/>
      <c r="M108" s="25">
        <f>M107</f>
        <v>0</v>
      </c>
    </row>
    <row r="109" spans="2:14" ht="15">
      <c r="B109" s="51">
        <v>195</v>
      </c>
      <c r="C109" s="52" t="s">
        <v>53</v>
      </c>
      <c r="D109" s="53" t="s">
        <v>54</v>
      </c>
      <c r="E109" s="54" t="s">
        <v>9</v>
      </c>
      <c r="F109" s="13">
        <v>7.91</v>
      </c>
      <c r="G109" s="13" t="s">
        <v>78</v>
      </c>
      <c r="H109" s="13"/>
      <c r="I109" s="13"/>
      <c r="J109" s="13"/>
      <c r="K109" s="13"/>
      <c r="L109" s="14"/>
      <c r="M109" s="15">
        <f>M112</f>
        <v>0</v>
      </c>
      <c r="N109" s="55" t="s">
        <v>72</v>
      </c>
    </row>
    <row r="110" spans="1:13" ht="15">
      <c r="A110" s="26"/>
      <c r="F110" s="6"/>
      <c r="G110" s="20"/>
      <c r="H110" s="20"/>
      <c r="I110" s="20"/>
      <c r="J110" s="20"/>
      <c r="K110" s="20"/>
      <c r="L110" s="21"/>
      <c r="M110" s="15">
        <f>M112</f>
        <v>0</v>
      </c>
    </row>
    <row r="111" spans="6:13" ht="15">
      <c r="F111" s="6">
        <f>IF(ISBLANK(F109),"",TRUNC(58.015*(11.5-F109)^1.81))</f>
        <v>586</v>
      </c>
      <c r="G111" s="6"/>
      <c r="H111" s="6">
        <f>IF(ISBLANK(H109),"",TRUNC(51.39*(H109-1.5)^1.05))</f>
      </c>
      <c r="I111" s="6">
        <f>IF(ISBLANK(I109),"",TRUNC(0.8465*(I109*100-75)^1.42))</f>
      </c>
      <c r="J111" s="6">
        <f>IF(ISBLANK(J109),"",TRUNC(20.5173*(15.5-J109)^1.92))</f>
      </c>
      <c r="K111" s="6">
        <f>IF(ISBLANK(K109),"",TRUNC(0.2797*(K109*100-100)^1.35))</f>
      </c>
      <c r="L111" s="22">
        <f>IF(ISBLANK(L109),"",INT(0.08713*(305.5-(L109/$L$8))^1.85))</f>
      </c>
      <c r="M111" s="15">
        <f>M112</f>
        <v>0</v>
      </c>
    </row>
    <row r="112" spans="6:13" ht="15">
      <c r="F112" s="23"/>
      <c r="G112" s="23">
        <f>F111+G111</f>
        <v>586</v>
      </c>
      <c r="H112" s="23"/>
      <c r="I112" s="23"/>
      <c r="J112" s="23"/>
      <c r="K112" s="23"/>
      <c r="L112" s="23"/>
      <c r="M112" s="24"/>
    </row>
    <row r="113" spans="6:13" ht="15">
      <c r="F113" s="23"/>
      <c r="G113" s="23"/>
      <c r="H113" s="23"/>
      <c r="I113" s="23"/>
      <c r="J113" s="23"/>
      <c r="K113" s="25"/>
      <c r="L113" s="23"/>
      <c r="M113" s="25">
        <f>M112</f>
        <v>0</v>
      </c>
    </row>
    <row r="116" ht="15">
      <c r="A116" s="46"/>
    </row>
    <row r="120" ht="15">
      <c r="A120" s="26"/>
    </row>
  </sheetData>
  <sheetProtection/>
  <mergeCells count="2">
    <mergeCell ref="A1:L1"/>
    <mergeCell ref="A5:L5"/>
  </mergeCells>
  <printOptions/>
  <pageMargins left="0.2362204724409449" right="0.15748031496062992" top="1.062992125984252" bottom="0.2755905511811024" header="0.2362204724409449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Dot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Viesturs</dc:creator>
  <cp:keywords/>
  <dc:description/>
  <cp:lastModifiedBy>Admin</cp:lastModifiedBy>
  <cp:lastPrinted>2015-01-25T13:34:52Z</cp:lastPrinted>
  <dcterms:created xsi:type="dcterms:W3CDTF">2002-08-13T10:10:07Z</dcterms:created>
  <dcterms:modified xsi:type="dcterms:W3CDTF">2015-01-25T15:25:35Z</dcterms:modified>
  <cp:category/>
  <cp:version/>
  <cp:contentType/>
  <cp:contentStatus/>
</cp:coreProperties>
</file>